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17CE3277-F887-4FCC-9B05-2250E5B35C46}" xr6:coauthVersionLast="36" xr6:coauthVersionMax="36" xr10:uidLastSave="{00000000-0000-0000-0000-000000000000}"/>
  <bookViews>
    <workbookView xWindow="0" yWindow="0" windowWidth="14380" windowHeight="4070" tabRatio="797" xr2:uid="{00000000-000D-0000-FFFF-FFFF00000000}"/>
  </bookViews>
  <sheets>
    <sheet name="BUNGALOW" sheetId="21" r:id="rId1"/>
    <sheet name="EASTSIDE" sheetId="19" r:id="rId2"/>
    <sheet name="HIDDENHOLLOW" sheetId="20" r:id="rId3"/>
    <sheet name="HILLCREST" sheetId="5" r:id="rId4"/>
    <sheet name="LINDON" sheetId="22" r:id="rId5"/>
    <sheet name="MEDALLIONMANOR(Provo)" sheetId="6" r:id="rId6"/>
    <sheet name="MEDALLION SUP LVNG-LEHI" sheetId="27" r:id="rId7"/>
    <sheet name="MEDALLION SUP LVNG-PAYSON" sheetId="35" r:id="rId8"/>
    <sheet name="MEDALLION SUP LVNG-SPRINGVILLE" sheetId="36" r:id="rId9"/>
    <sheet name="MESAVISTA" sheetId="7" r:id="rId10"/>
    <sheet name="NORTHSIDE" sheetId="23" r:id="rId11"/>
    <sheet name="PROVO" sheetId="24" r:id="rId12"/>
    <sheet name="TOPHAMS" sheetId="10" r:id="rId13"/>
    <sheet name="WESTJORDAN" sheetId="11" r:id="rId14"/>
    <sheet name="WESTSIDE" sheetId="25" r:id="rId15"/>
    <sheet name="WIDEHORIZONS, TM" sheetId="13" r:id="rId16"/>
    <sheet name="SUMMARY" sheetId="1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EASTSIDE!$B$1:$L$205</definedName>
    <definedName name="_xlnm.Print_Area" localSheetId="2">HIDDENHOLLOW!$B$1:$L$205</definedName>
    <definedName name="_xlnm.Print_Area" localSheetId="3">HILLCREST!$B$1:$L$205</definedName>
    <definedName name="_xlnm.Print_Area" localSheetId="4">LINDON!$B$1:$L$207</definedName>
    <definedName name="_xlnm.Print_Area" localSheetId="6">'MEDALLION SUP LVNG-LEHI'!$B$1:$L$205</definedName>
    <definedName name="_xlnm.Print_Area" localSheetId="7">'MEDALLION SUP LVNG-PAYSON'!$B$1:$L$205</definedName>
    <definedName name="_xlnm.Print_Area" localSheetId="8">'MEDALLION SUP LVNG-SPRINGVILLE'!$B$1:$L$205</definedName>
    <definedName name="_xlnm.Print_Area" localSheetId="5">'MEDALLIONMANOR(Provo)'!$B$1:$L$205</definedName>
    <definedName name="_xlnm.Print_Area" localSheetId="9">MESAVISTA!$B$1:$L$205</definedName>
    <definedName name="_xlnm.Print_Area" localSheetId="10">NORTHSIDE!$B$1:$L$205</definedName>
    <definedName name="_xlnm.Print_Area" localSheetId="11">PROVO!$B$1:$L$205</definedName>
    <definedName name="_xlnm.Print_Area" localSheetId="16">SUMMARY!$A$1:$N$208</definedName>
    <definedName name="_xlnm.Print_Area" localSheetId="12">TOPHAMS!$B$1:$L$205</definedName>
    <definedName name="_xlnm.Print_Area" localSheetId="13">WESTJORDAN!$B$1:$L$205</definedName>
    <definedName name="_xlnm.Print_Area" localSheetId="14">WESTSIDE!$B$1:$L$205</definedName>
    <definedName name="_xlnm.Print_Area" localSheetId="15">'WIDEHORIZONS, TM'!#REF!</definedName>
    <definedName name="_xlnm.Print_Titles" localSheetId="0">BUNGALOW!$1:$9</definedName>
    <definedName name="_xlnm.Print_Titles" localSheetId="1">EASTSIDE!$1:$9</definedName>
    <definedName name="_xlnm.Print_Titles" localSheetId="2">HIDDENHOLLOW!$1:$9</definedName>
    <definedName name="_xlnm.Print_Titles" localSheetId="3">HILLCREST!$1:$9</definedName>
    <definedName name="_xlnm.Print_Titles" localSheetId="4">LINDON!$1:$9</definedName>
    <definedName name="_xlnm.Print_Titles" localSheetId="6">'MEDALLION SUP LVNG-LEHI'!$1:$9</definedName>
    <definedName name="_xlnm.Print_Titles" localSheetId="7">'MEDALLION SUP LVNG-PAYSON'!$1:$9</definedName>
    <definedName name="_xlnm.Print_Titles" localSheetId="8">'MEDALLION SUP LVNG-SPRINGVILLE'!$1:$9</definedName>
    <definedName name="_xlnm.Print_Titles" localSheetId="5">'MEDALLIONMANOR(Provo)'!$1:$9</definedName>
    <definedName name="_xlnm.Print_Titles" localSheetId="9">MESAVISTA!$1:$9</definedName>
    <definedName name="_xlnm.Print_Titles" localSheetId="10">NORTHSIDE!$1:$9</definedName>
    <definedName name="_xlnm.Print_Titles" localSheetId="11">PROVO!$1:$9</definedName>
    <definedName name="_xlnm.Print_Titles" localSheetId="16">SUMMARY!$1:$8</definedName>
    <definedName name="_xlnm.Print_Titles" localSheetId="12">TOPHAMS!$1:$9</definedName>
    <definedName name="_xlnm.Print_Titles" localSheetId="13">WESTJORDAN!$1:$9</definedName>
    <definedName name="_xlnm.Print_Titles" localSheetId="14">WESTSIDE!$1:$9</definedName>
    <definedName name="_xlnm.Print_Titles" localSheetId="15">'WIDEHORIZONS, TM'!#REF!</definedName>
  </definedNames>
  <calcPr calcId="191029"/>
</workbook>
</file>

<file path=xl/calcChain.xml><?xml version="1.0" encoding="utf-8"?>
<calcChain xmlns="http://schemas.openxmlformats.org/spreadsheetml/2006/main">
  <c r="F181" i="24" l="1"/>
  <c r="F164" i="24"/>
  <c r="F147" i="24"/>
  <c r="F139" i="24"/>
  <c r="F118" i="24"/>
  <c r="F110" i="24"/>
  <c r="F101" i="24"/>
  <c r="F92" i="24"/>
  <c r="F77" i="24"/>
  <c r="F57" i="24"/>
  <c r="C208" i="10" l="1"/>
  <c r="C207" i="10"/>
  <c r="C206" i="10"/>
  <c r="C205" i="10"/>
  <c r="C203" i="10"/>
  <c r="C202" i="10"/>
  <c r="C201" i="10"/>
  <c r="C197" i="10"/>
  <c r="C196" i="10"/>
  <c r="C195" i="10"/>
  <c r="C194" i="10"/>
  <c r="C198" i="10" s="1"/>
  <c r="C186" i="10"/>
  <c r="D180" i="10"/>
  <c r="C180" i="10"/>
  <c r="D179" i="10"/>
  <c r="C179" i="10"/>
  <c r="D178" i="10"/>
  <c r="C178" i="10"/>
  <c r="D177" i="10"/>
  <c r="C177" i="10"/>
  <c r="D176" i="10"/>
  <c r="C176" i="10"/>
  <c r="D175" i="10"/>
  <c r="C175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8" i="10"/>
  <c r="C168" i="10"/>
  <c r="D167" i="10"/>
  <c r="C167" i="10"/>
  <c r="D163" i="10"/>
  <c r="C163" i="10"/>
  <c r="D162" i="10"/>
  <c r="C162" i="10"/>
  <c r="D161" i="10"/>
  <c r="C161" i="10"/>
  <c r="D160" i="10"/>
  <c r="C160" i="10"/>
  <c r="D159" i="10"/>
  <c r="C159" i="10"/>
  <c r="D158" i="10"/>
  <c r="C158" i="10"/>
  <c r="D157" i="10"/>
  <c r="C157" i="10"/>
  <c r="D156" i="10"/>
  <c r="C156" i="10"/>
  <c r="D155" i="10"/>
  <c r="C155" i="10"/>
  <c r="D154" i="10"/>
  <c r="C154" i="10"/>
  <c r="D153" i="10"/>
  <c r="C153" i="10"/>
  <c r="D152" i="10"/>
  <c r="C152" i="10"/>
  <c r="D151" i="10"/>
  <c r="C151" i="10"/>
  <c r="D150" i="10"/>
  <c r="C150" i="10"/>
  <c r="D146" i="10"/>
  <c r="C146" i="10"/>
  <c r="D145" i="10"/>
  <c r="C145" i="10"/>
  <c r="D144" i="10"/>
  <c r="C144" i="10"/>
  <c r="D143" i="10"/>
  <c r="C143" i="10"/>
  <c r="D142" i="10"/>
  <c r="C142" i="10"/>
  <c r="D138" i="10"/>
  <c r="C138" i="10"/>
  <c r="D137" i="10"/>
  <c r="C137" i="10"/>
  <c r="D136" i="10"/>
  <c r="C136" i="10"/>
  <c r="D135" i="10"/>
  <c r="C135" i="10"/>
  <c r="D134" i="10"/>
  <c r="C134" i="10"/>
  <c r="D133" i="10"/>
  <c r="C133" i="10"/>
  <c r="D131" i="10"/>
  <c r="C131" i="10"/>
  <c r="D130" i="10"/>
  <c r="C130" i="10"/>
  <c r="D129" i="10"/>
  <c r="C129" i="10"/>
  <c r="D128" i="10"/>
  <c r="C128" i="10"/>
  <c r="D127" i="10"/>
  <c r="C127" i="10"/>
  <c r="D126" i="10"/>
  <c r="C126" i="10"/>
  <c r="D125" i="10"/>
  <c r="C125" i="10"/>
  <c r="D124" i="10"/>
  <c r="C124" i="10"/>
  <c r="D123" i="10"/>
  <c r="C123" i="10"/>
  <c r="D122" i="10"/>
  <c r="C122" i="10"/>
  <c r="D121" i="10"/>
  <c r="C121" i="10"/>
  <c r="D117" i="10"/>
  <c r="C117" i="10"/>
  <c r="D116" i="10"/>
  <c r="C116" i="10"/>
  <c r="D115" i="10"/>
  <c r="C115" i="10"/>
  <c r="D114" i="10"/>
  <c r="C114" i="10"/>
  <c r="D113" i="10"/>
  <c r="C113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C110" i="10" s="1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16" i="10"/>
  <c r="C16" i="10"/>
  <c r="D15" i="10"/>
  <c r="C15" i="10"/>
  <c r="D14" i="10"/>
  <c r="C14" i="10"/>
  <c r="D13" i="10"/>
  <c r="C13" i="10"/>
  <c r="D12" i="10"/>
  <c r="C12" i="10"/>
  <c r="D181" i="10" l="1"/>
  <c r="D147" i="10"/>
  <c r="D77" i="10"/>
  <c r="D17" i="10"/>
  <c r="C164" i="10"/>
  <c r="C17" i="10"/>
  <c r="D110" i="10"/>
  <c r="C57" i="10"/>
  <c r="C77" i="10"/>
  <c r="C147" i="10"/>
  <c r="D101" i="10"/>
  <c r="C118" i="10"/>
  <c r="C139" i="10"/>
  <c r="C92" i="10"/>
  <c r="C101" i="10"/>
  <c r="D164" i="10"/>
  <c r="D92" i="10"/>
  <c r="D118" i="10"/>
  <c r="D139" i="10"/>
  <c r="C181" i="10"/>
  <c r="D57" i="10"/>
  <c r="C183" i="10" l="1"/>
  <c r="C187" i="10" s="1"/>
  <c r="D183" i="10"/>
  <c r="D190" i="10" s="1"/>
  <c r="C208" i="27"/>
  <c r="C207" i="27"/>
  <c r="C206" i="27"/>
  <c r="C205" i="27"/>
  <c r="C203" i="27"/>
  <c r="C202" i="27"/>
  <c r="C201" i="27"/>
  <c r="C197" i="27"/>
  <c r="C196" i="27"/>
  <c r="C195" i="27"/>
  <c r="C194" i="27"/>
  <c r="C186" i="27"/>
  <c r="D180" i="27"/>
  <c r="C180" i="27"/>
  <c r="D179" i="27"/>
  <c r="C179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D172" i="27"/>
  <c r="C172" i="27"/>
  <c r="D171" i="27"/>
  <c r="C171" i="27"/>
  <c r="D170" i="27"/>
  <c r="C170" i="27"/>
  <c r="D169" i="27"/>
  <c r="C169" i="27"/>
  <c r="D168" i="27"/>
  <c r="C168" i="27"/>
  <c r="D167" i="27"/>
  <c r="C167" i="27"/>
  <c r="D163" i="27"/>
  <c r="C163" i="27"/>
  <c r="D162" i="27"/>
  <c r="C162" i="27"/>
  <c r="D161" i="27"/>
  <c r="C161" i="27"/>
  <c r="D160" i="27"/>
  <c r="C160" i="27"/>
  <c r="D159" i="27"/>
  <c r="C159" i="27"/>
  <c r="D158" i="27"/>
  <c r="C158" i="27"/>
  <c r="D157" i="27"/>
  <c r="C157" i="27"/>
  <c r="D156" i="27"/>
  <c r="C156" i="27"/>
  <c r="D155" i="27"/>
  <c r="C155" i="27"/>
  <c r="D154" i="27"/>
  <c r="C154" i="27"/>
  <c r="D153" i="27"/>
  <c r="C153" i="27"/>
  <c r="D152" i="27"/>
  <c r="C152" i="27"/>
  <c r="D151" i="27"/>
  <c r="C151" i="27"/>
  <c r="D150" i="27"/>
  <c r="C150" i="27"/>
  <c r="D146" i="27"/>
  <c r="C146" i="27"/>
  <c r="D145" i="27"/>
  <c r="C145" i="27"/>
  <c r="D144" i="27"/>
  <c r="C144" i="27"/>
  <c r="D143" i="27"/>
  <c r="C143" i="27"/>
  <c r="D142" i="27"/>
  <c r="C142" i="27"/>
  <c r="D138" i="27"/>
  <c r="C138" i="27"/>
  <c r="D137" i="27"/>
  <c r="C137" i="27"/>
  <c r="D136" i="27"/>
  <c r="C136" i="27"/>
  <c r="D135" i="27"/>
  <c r="C135" i="27"/>
  <c r="D134" i="27"/>
  <c r="C134" i="27"/>
  <c r="D133" i="27"/>
  <c r="C133" i="27"/>
  <c r="D131" i="27"/>
  <c r="C131" i="27"/>
  <c r="D130" i="27"/>
  <c r="C130" i="27"/>
  <c r="D129" i="27"/>
  <c r="C129" i="27"/>
  <c r="D128" i="27"/>
  <c r="C128" i="27"/>
  <c r="D127" i="27"/>
  <c r="C127" i="27"/>
  <c r="D126" i="27"/>
  <c r="C126" i="27"/>
  <c r="D125" i="27"/>
  <c r="C125" i="27"/>
  <c r="D124" i="27"/>
  <c r="C124" i="27"/>
  <c r="D123" i="27"/>
  <c r="C123" i="27"/>
  <c r="D122" i="27"/>
  <c r="C122" i="27"/>
  <c r="D121" i="27"/>
  <c r="C121" i="27"/>
  <c r="D117" i="27"/>
  <c r="C117" i="27"/>
  <c r="D116" i="27"/>
  <c r="C116" i="27"/>
  <c r="D115" i="27"/>
  <c r="C115" i="27"/>
  <c r="D114" i="27"/>
  <c r="C114" i="27"/>
  <c r="D113" i="27"/>
  <c r="C113" i="27"/>
  <c r="D109" i="27"/>
  <c r="C109" i="27"/>
  <c r="D108" i="27"/>
  <c r="C108" i="27"/>
  <c r="D107" i="27"/>
  <c r="C107" i="27"/>
  <c r="D106" i="27"/>
  <c r="C106" i="27"/>
  <c r="D105" i="27"/>
  <c r="C105" i="27"/>
  <c r="D104" i="27"/>
  <c r="C104" i="27"/>
  <c r="D100" i="27"/>
  <c r="C100" i="27"/>
  <c r="D99" i="27"/>
  <c r="C99" i="27"/>
  <c r="D98" i="27"/>
  <c r="C98" i="27"/>
  <c r="D97" i="27"/>
  <c r="C97" i="27"/>
  <c r="D96" i="27"/>
  <c r="C96" i="27"/>
  <c r="D95" i="27"/>
  <c r="C95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4" i="27"/>
  <c r="C84" i="27"/>
  <c r="D83" i="27"/>
  <c r="C83" i="27"/>
  <c r="D82" i="27"/>
  <c r="C82" i="27"/>
  <c r="D81" i="27"/>
  <c r="C81" i="27"/>
  <c r="D80" i="27"/>
  <c r="C80" i="27"/>
  <c r="D76" i="27"/>
  <c r="C76" i="27"/>
  <c r="D75" i="27"/>
  <c r="C75" i="27"/>
  <c r="D74" i="27"/>
  <c r="C74" i="27"/>
  <c r="D73" i="27"/>
  <c r="C73" i="27"/>
  <c r="D72" i="27"/>
  <c r="C72" i="27"/>
  <c r="D71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6" i="27"/>
  <c r="C36" i="27"/>
  <c r="D35" i="27"/>
  <c r="C35" i="27"/>
  <c r="D34" i="27"/>
  <c r="C34" i="27"/>
  <c r="D33" i="27"/>
  <c r="C33" i="27"/>
  <c r="D32" i="27"/>
  <c r="C32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4" i="27"/>
  <c r="C24" i="27"/>
  <c r="D23" i="27"/>
  <c r="C23" i="27"/>
  <c r="D22" i="27"/>
  <c r="C22" i="27"/>
  <c r="D21" i="27"/>
  <c r="C21" i="27"/>
  <c r="D16" i="27"/>
  <c r="C16" i="27"/>
  <c r="D15" i="27"/>
  <c r="C15" i="27"/>
  <c r="D14" i="27"/>
  <c r="C14" i="27"/>
  <c r="D13" i="27"/>
  <c r="C13" i="27"/>
  <c r="D12" i="27"/>
  <c r="C12" i="27"/>
  <c r="C92" i="27" l="1"/>
  <c r="C101" i="27"/>
  <c r="C77" i="27"/>
  <c r="C190" i="10"/>
  <c r="D139" i="27"/>
  <c r="D147" i="27"/>
  <c r="D57" i="27"/>
  <c r="D77" i="27"/>
  <c r="D110" i="27"/>
  <c r="C198" i="27"/>
  <c r="D92" i="27"/>
  <c r="D181" i="27"/>
  <c r="C17" i="27"/>
  <c r="C139" i="27"/>
  <c r="C164" i="27"/>
  <c r="C181" i="27"/>
  <c r="D101" i="27"/>
  <c r="D164" i="27"/>
  <c r="C118" i="27"/>
  <c r="D118" i="27"/>
  <c r="D17" i="27"/>
  <c r="C110" i="27"/>
  <c r="C57" i="27"/>
  <c r="C147" i="27"/>
  <c r="C183" i="27" l="1"/>
  <c r="C187" i="27" s="1"/>
  <c r="D183" i="27"/>
  <c r="D190" i="27" s="1"/>
  <c r="C190" i="27"/>
  <c r="G213" i="5"/>
  <c r="G212" i="5"/>
  <c r="C208" i="5"/>
  <c r="C207" i="5"/>
  <c r="C206" i="5"/>
  <c r="C205" i="5"/>
  <c r="C203" i="5"/>
  <c r="C202" i="5"/>
  <c r="C201" i="5"/>
  <c r="C197" i="5"/>
  <c r="C196" i="5"/>
  <c r="C195" i="5"/>
  <c r="C194" i="5"/>
  <c r="C186" i="5"/>
  <c r="D180" i="5"/>
  <c r="C180" i="5"/>
  <c r="D179" i="5"/>
  <c r="C179" i="5"/>
  <c r="D178" i="5"/>
  <c r="C178" i="5"/>
  <c r="D177" i="5"/>
  <c r="C177" i="5"/>
  <c r="D176" i="5"/>
  <c r="C176" i="5"/>
  <c r="D175" i="5"/>
  <c r="C175" i="5"/>
  <c r="D174" i="5"/>
  <c r="C174" i="5"/>
  <c r="D173" i="5"/>
  <c r="C173" i="5"/>
  <c r="D172" i="5"/>
  <c r="C172" i="5"/>
  <c r="D171" i="5"/>
  <c r="C171" i="5"/>
  <c r="D170" i="5"/>
  <c r="C170" i="5"/>
  <c r="D169" i="5"/>
  <c r="C169" i="5"/>
  <c r="D168" i="5"/>
  <c r="C168" i="5"/>
  <c r="D167" i="5"/>
  <c r="C167" i="5"/>
  <c r="D163" i="5"/>
  <c r="C163" i="5"/>
  <c r="D162" i="5"/>
  <c r="C162" i="5"/>
  <c r="D161" i="5"/>
  <c r="C161" i="5"/>
  <c r="D160" i="5"/>
  <c r="C160" i="5"/>
  <c r="D159" i="5"/>
  <c r="C159" i="5"/>
  <c r="D158" i="5"/>
  <c r="C158" i="5"/>
  <c r="D157" i="5"/>
  <c r="C157" i="5"/>
  <c r="D156" i="5"/>
  <c r="C156" i="5"/>
  <c r="D155" i="5"/>
  <c r="C155" i="5"/>
  <c r="D154" i="5"/>
  <c r="C154" i="5"/>
  <c r="D153" i="5"/>
  <c r="C153" i="5"/>
  <c r="D152" i="5"/>
  <c r="C152" i="5"/>
  <c r="D151" i="5"/>
  <c r="C151" i="5"/>
  <c r="D150" i="5"/>
  <c r="C150" i="5"/>
  <c r="D146" i="5"/>
  <c r="C146" i="5"/>
  <c r="D145" i="5"/>
  <c r="C145" i="5"/>
  <c r="D144" i="5"/>
  <c r="C144" i="5"/>
  <c r="D143" i="5"/>
  <c r="C143" i="5"/>
  <c r="D142" i="5"/>
  <c r="C142" i="5"/>
  <c r="D138" i="5"/>
  <c r="C138" i="5"/>
  <c r="D137" i="5"/>
  <c r="C137" i="5"/>
  <c r="D136" i="5"/>
  <c r="C136" i="5"/>
  <c r="D135" i="5"/>
  <c r="C135" i="5"/>
  <c r="D134" i="5"/>
  <c r="C134" i="5"/>
  <c r="D133" i="5"/>
  <c r="C133" i="5"/>
  <c r="D131" i="5"/>
  <c r="C131" i="5"/>
  <c r="D130" i="5"/>
  <c r="C130" i="5"/>
  <c r="D129" i="5"/>
  <c r="C129" i="5"/>
  <c r="D128" i="5"/>
  <c r="C128" i="5"/>
  <c r="D127" i="5"/>
  <c r="C127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17" i="5"/>
  <c r="C117" i="5"/>
  <c r="D116" i="5"/>
  <c r="C116" i="5"/>
  <c r="D115" i="5"/>
  <c r="C115" i="5"/>
  <c r="D114" i="5"/>
  <c r="C114" i="5"/>
  <c r="D113" i="5"/>
  <c r="C113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0" i="5"/>
  <c r="C100" i="5"/>
  <c r="D99" i="5"/>
  <c r="C99" i="5"/>
  <c r="D98" i="5"/>
  <c r="C98" i="5"/>
  <c r="D97" i="5"/>
  <c r="C97" i="5"/>
  <c r="D96" i="5"/>
  <c r="C96" i="5"/>
  <c r="D95" i="5"/>
  <c r="C95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16" i="5"/>
  <c r="C16" i="5"/>
  <c r="D15" i="5"/>
  <c r="C15" i="5"/>
  <c r="D14" i="5"/>
  <c r="C14" i="5"/>
  <c r="D13" i="5"/>
  <c r="C13" i="5"/>
  <c r="D12" i="5"/>
  <c r="C12" i="5"/>
  <c r="C147" i="5" l="1"/>
  <c r="D147" i="5"/>
  <c r="D164" i="5"/>
  <c r="C198" i="5"/>
  <c r="C92" i="5"/>
  <c r="C101" i="5"/>
  <c r="C118" i="5"/>
  <c r="D92" i="5"/>
  <c r="D101" i="5"/>
  <c r="C164" i="5"/>
  <c r="D118" i="5"/>
  <c r="D110" i="5"/>
  <c r="C139" i="5"/>
  <c r="D181" i="5"/>
  <c r="C110" i="5"/>
  <c r="C17" i="5"/>
  <c r="C77" i="5"/>
  <c r="D139" i="5"/>
  <c r="C181" i="5"/>
  <c r="D17" i="5"/>
  <c r="D77" i="5"/>
  <c r="C57" i="5"/>
  <c r="D57" i="5"/>
  <c r="D183" i="5" l="1"/>
  <c r="D190" i="5" s="1"/>
  <c r="C183" i="5"/>
  <c r="C187" i="5" s="1"/>
  <c r="C190" i="5" l="1"/>
  <c r="G213" i="13"/>
  <c r="G212" i="13"/>
  <c r="G211" i="13"/>
  <c r="G210" i="13"/>
  <c r="C208" i="13"/>
  <c r="C207" i="13"/>
  <c r="C206" i="13"/>
  <c r="C205" i="13"/>
  <c r="C203" i="13"/>
  <c r="C202" i="13"/>
  <c r="C201" i="13"/>
  <c r="C197" i="13"/>
  <c r="C196" i="13"/>
  <c r="C195" i="13"/>
  <c r="C194" i="13"/>
  <c r="C186" i="13"/>
  <c r="D180" i="13"/>
  <c r="C180" i="13"/>
  <c r="D179" i="13"/>
  <c r="C179" i="13"/>
  <c r="D178" i="13"/>
  <c r="C178" i="13"/>
  <c r="D177" i="13"/>
  <c r="C177" i="13"/>
  <c r="D176" i="13"/>
  <c r="C176" i="13"/>
  <c r="D175" i="13"/>
  <c r="C175" i="13"/>
  <c r="D174" i="13"/>
  <c r="C174" i="13"/>
  <c r="D173" i="13"/>
  <c r="C173" i="13"/>
  <c r="D172" i="13"/>
  <c r="C172" i="13"/>
  <c r="D171" i="13"/>
  <c r="C171" i="13"/>
  <c r="D170" i="13"/>
  <c r="C170" i="13"/>
  <c r="D169" i="13"/>
  <c r="C169" i="13"/>
  <c r="D168" i="13"/>
  <c r="C168" i="13"/>
  <c r="D167" i="13"/>
  <c r="C167" i="13"/>
  <c r="D163" i="13"/>
  <c r="C163" i="13"/>
  <c r="D162" i="13"/>
  <c r="C162" i="13"/>
  <c r="D161" i="13"/>
  <c r="C161" i="13"/>
  <c r="D160" i="13"/>
  <c r="C160" i="13"/>
  <c r="D159" i="13"/>
  <c r="C159" i="13"/>
  <c r="D158" i="13"/>
  <c r="C158" i="13"/>
  <c r="D157" i="13"/>
  <c r="C157" i="13"/>
  <c r="D156" i="13"/>
  <c r="C156" i="13"/>
  <c r="D155" i="13"/>
  <c r="C155" i="13"/>
  <c r="D154" i="13"/>
  <c r="C154" i="13"/>
  <c r="D153" i="13"/>
  <c r="C153" i="13"/>
  <c r="D152" i="13"/>
  <c r="C152" i="13"/>
  <c r="D151" i="13"/>
  <c r="C151" i="13"/>
  <c r="D150" i="13"/>
  <c r="C150" i="13"/>
  <c r="D146" i="13"/>
  <c r="C146" i="13"/>
  <c r="D145" i="13"/>
  <c r="C145" i="13"/>
  <c r="D144" i="13"/>
  <c r="C144" i="13"/>
  <c r="D143" i="13"/>
  <c r="C143" i="13"/>
  <c r="D142" i="13"/>
  <c r="C142" i="13"/>
  <c r="D138" i="13"/>
  <c r="C138" i="13"/>
  <c r="D137" i="13"/>
  <c r="C137" i="13"/>
  <c r="D136" i="13"/>
  <c r="C136" i="13"/>
  <c r="D135" i="13"/>
  <c r="C135" i="13"/>
  <c r="D134" i="13"/>
  <c r="C134" i="13"/>
  <c r="D133" i="13"/>
  <c r="C133" i="13"/>
  <c r="D131" i="13"/>
  <c r="C131" i="13"/>
  <c r="D130" i="13"/>
  <c r="C130" i="13"/>
  <c r="D129" i="13"/>
  <c r="C129" i="13"/>
  <c r="D128" i="13"/>
  <c r="C128" i="13"/>
  <c r="D127" i="13"/>
  <c r="C127" i="13"/>
  <c r="D126" i="13"/>
  <c r="C126" i="13"/>
  <c r="D125" i="13"/>
  <c r="C125" i="13"/>
  <c r="D124" i="13"/>
  <c r="C124" i="13"/>
  <c r="D123" i="13"/>
  <c r="C123" i="13"/>
  <c r="D122" i="13"/>
  <c r="C122" i="13"/>
  <c r="D121" i="13"/>
  <c r="C121" i="13"/>
  <c r="D117" i="13"/>
  <c r="C117" i="13"/>
  <c r="D116" i="13"/>
  <c r="C116" i="13"/>
  <c r="D115" i="13"/>
  <c r="C115" i="13"/>
  <c r="D114" i="13"/>
  <c r="C114" i="13"/>
  <c r="D113" i="13"/>
  <c r="C113" i="13"/>
  <c r="D109" i="13"/>
  <c r="C109" i="13"/>
  <c r="D108" i="13"/>
  <c r="C108" i="13"/>
  <c r="D107" i="13"/>
  <c r="C107" i="13"/>
  <c r="D106" i="13"/>
  <c r="C106" i="13"/>
  <c r="D105" i="13"/>
  <c r="C105" i="13"/>
  <c r="D104" i="13"/>
  <c r="C104" i="13"/>
  <c r="D100" i="13"/>
  <c r="C100" i="13"/>
  <c r="D99" i="13"/>
  <c r="C99" i="13"/>
  <c r="D98" i="13"/>
  <c r="C98" i="13"/>
  <c r="D97" i="13"/>
  <c r="C97" i="13"/>
  <c r="D96" i="13"/>
  <c r="C96" i="13"/>
  <c r="D95" i="13"/>
  <c r="C95" i="13"/>
  <c r="D91" i="13"/>
  <c r="C91" i="13"/>
  <c r="D90" i="13"/>
  <c r="C90" i="13"/>
  <c r="D89" i="13"/>
  <c r="C89" i="13"/>
  <c r="D88" i="13"/>
  <c r="C88" i="13"/>
  <c r="D87" i="13"/>
  <c r="C87" i="13"/>
  <c r="D86" i="13"/>
  <c r="C86" i="13"/>
  <c r="D85" i="13"/>
  <c r="C85" i="13"/>
  <c r="D84" i="13"/>
  <c r="C84" i="13"/>
  <c r="D83" i="13"/>
  <c r="C83" i="13"/>
  <c r="D82" i="13"/>
  <c r="C82" i="13"/>
  <c r="D81" i="13"/>
  <c r="C81" i="13"/>
  <c r="D80" i="13"/>
  <c r="C80" i="13"/>
  <c r="D76" i="13"/>
  <c r="C76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69" i="13"/>
  <c r="C69" i="13"/>
  <c r="D68" i="13"/>
  <c r="C68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6" i="13"/>
  <c r="C56" i="13"/>
  <c r="D55" i="13"/>
  <c r="C55" i="13"/>
  <c r="D54" i="13"/>
  <c r="C54" i="13"/>
  <c r="D53" i="13"/>
  <c r="C53" i="13"/>
  <c r="D52" i="13"/>
  <c r="C52" i="13"/>
  <c r="D51" i="13"/>
  <c r="C51" i="13"/>
  <c r="D50" i="13"/>
  <c r="C50" i="13"/>
  <c r="D49" i="13"/>
  <c r="C49" i="13"/>
  <c r="D48" i="13"/>
  <c r="C48" i="13"/>
  <c r="D47" i="13"/>
  <c r="C47" i="13"/>
  <c r="D46" i="13"/>
  <c r="C46" i="13"/>
  <c r="D45" i="13"/>
  <c r="C45" i="13"/>
  <c r="D44" i="13"/>
  <c r="C44" i="13"/>
  <c r="D43" i="13"/>
  <c r="C43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16" i="13"/>
  <c r="C16" i="13"/>
  <c r="D15" i="13"/>
  <c r="C15" i="13"/>
  <c r="D14" i="13"/>
  <c r="C14" i="13"/>
  <c r="D13" i="13"/>
  <c r="C13" i="13"/>
  <c r="D12" i="13"/>
  <c r="C12" i="13"/>
  <c r="C57" i="13" l="1"/>
  <c r="C110" i="13"/>
  <c r="C164" i="13"/>
  <c r="D57" i="13"/>
  <c r="D110" i="13"/>
  <c r="D164" i="13"/>
  <c r="C198" i="13"/>
  <c r="C92" i="13"/>
  <c r="C101" i="13"/>
  <c r="C118" i="13"/>
  <c r="D77" i="13"/>
  <c r="D92" i="13"/>
  <c r="D101" i="13"/>
  <c r="D118" i="13"/>
  <c r="C139" i="13"/>
  <c r="C77" i="13"/>
  <c r="D139" i="13"/>
  <c r="C17" i="13"/>
  <c r="C147" i="13"/>
  <c r="C181" i="13"/>
  <c r="D17" i="13"/>
  <c r="D147" i="13"/>
  <c r="D181" i="13"/>
  <c r="D183" i="13" l="1"/>
  <c r="D190" i="13" s="1"/>
  <c r="C183" i="13"/>
  <c r="C187" i="13" s="1"/>
  <c r="C208" i="11"/>
  <c r="C207" i="11"/>
  <c r="C206" i="11"/>
  <c r="C205" i="11"/>
  <c r="C203" i="11"/>
  <c r="C202" i="11"/>
  <c r="C201" i="11"/>
  <c r="C197" i="11"/>
  <c r="C196" i="11"/>
  <c r="C195" i="11"/>
  <c r="C194" i="11"/>
  <c r="C186" i="11"/>
  <c r="D180" i="11"/>
  <c r="C180" i="11"/>
  <c r="D179" i="11"/>
  <c r="C179" i="11"/>
  <c r="D178" i="11"/>
  <c r="C178" i="11"/>
  <c r="D177" i="11"/>
  <c r="C177" i="11"/>
  <c r="D176" i="11"/>
  <c r="C176" i="11"/>
  <c r="D175" i="11"/>
  <c r="C175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8" i="11"/>
  <c r="C168" i="11"/>
  <c r="D167" i="11"/>
  <c r="C167" i="11"/>
  <c r="D163" i="11"/>
  <c r="C163" i="11"/>
  <c r="D162" i="11"/>
  <c r="C162" i="11"/>
  <c r="D161" i="11"/>
  <c r="C161" i="11"/>
  <c r="D160" i="11"/>
  <c r="C160" i="11"/>
  <c r="D159" i="11"/>
  <c r="C159" i="11"/>
  <c r="D158" i="11"/>
  <c r="C158" i="11"/>
  <c r="D157" i="11"/>
  <c r="C157" i="11"/>
  <c r="D156" i="11"/>
  <c r="C156" i="11"/>
  <c r="D155" i="11"/>
  <c r="C155" i="11"/>
  <c r="D154" i="11"/>
  <c r="C154" i="11"/>
  <c r="D153" i="11"/>
  <c r="C153" i="11"/>
  <c r="D152" i="11"/>
  <c r="C152" i="11"/>
  <c r="D151" i="11"/>
  <c r="C151" i="11"/>
  <c r="D150" i="11"/>
  <c r="C150" i="11"/>
  <c r="D146" i="11"/>
  <c r="C146" i="11"/>
  <c r="D145" i="11"/>
  <c r="C145" i="11"/>
  <c r="D144" i="11"/>
  <c r="C144" i="11"/>
  <c r="D143" i="11"/>
  <c r="C143" i="11"/>
  <c r="D142" i="11"/>
  <c r="C142" i="11"/>
  <c r="D138" i="11"/>
  <c r="C138" i="11"/>
  <c r="D137" i="11"/>
  <c r="C137" i="11"/>
  <c r="D136" i="11"/>
  <c r="C136" i="11"/>
  <c r="D135" i="11"/>
  <c r="C135" i="11"/>
  <c r="D134" i="11"/>
  <c r="C134" i="11"/>
  <c r="D133" i="11"/>
  <c r="C133" i="11"/>
  <c r="D131" i="11"/>
  <c r="C131" i="11"/>
  <c r="D130" i="11"/>
  <c r="C130" i="11"/>
  <c r="D129" i="11"/>
  <c r="C129" i="11"/>
  <c r="D128" i="11"/>
  <c r="C128" i="11"/>
  <c r="D127" i="11"/>
  <c r="C127" i="11"/>
  <c r="D126" i="11"/>
  <c r="C126" i="11"/>
  <c r="D125" i="11"/>
  <c r="C125" i="11"/>
  <c r="D124" i="11"/>
  <c r="C124" i="11"/>
  <c r="D123" i="11"/>
  <c r="C123" i="11"/>
  <c r="D122" i="11"/>
  <c r="C122" i="11"/>
  <c r="D121" i="11"/>
  <c r="C121" i="11"/>
  <c r="D117" i="11"/>
  <c r="C117" i="11"/>
  <c r="D116" i="11"/>
  <c r="C116" i="11"/>
  <c r="D115" i="11"/>
  <c r="C115" i="11"/>
  <c r="D114" i="11"/>
  <c r="C114" i="11"/>
  <c r="D113" i="11"/>
  <c r="C113" i="11"/>
  <c r="D109" i="11"/>
  <c r="C109" i="11"/>
  <c r="D108" i="11"/>
  <c r="C108" i="11"/>
  <c r="D107" i="11"/>
  <c r="C107" i="11"/>
  <c r="D106" i="11"/>
  <c r="C106" i="11"/>
  <c r="D105" i="11"/>
  <c r="C105" i="11"/>
  <c r="D104" i="11"/>
  <c r="C104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16" i="11"/>
  <c r="C16" i="11"/>
  <c r="D15" i="11"/>
  <c r="C15" i="11"/>
  <c r="D14" i="11"/>
  <c r="C14" i="11"/>
  <c r="D13" i="11"/>
  <c r="C13" i="11"/>
  <c r="D12" i="11"/>
  <c r="C12" i="11"/>
  <c r="C147" i="11" l="1"/>
  <c r="C139" i="11"/>
  <c r="C190" i="13"/>
  <c r="D110" i="11"/>
  <c r="D147" i="11"/>
  <c r="D181" i="11"/>
  <c r="C57" i="11"/>
  <c r="C77" i="11"/>
  <c r="D139" i="11"/>
  <c r="D17" i="11"/>
  <c r="C181" i="11"/>
  <c r="C92" i="11"/>
  <c r="C110" i="11"/>
  <c r="D92" i="11"/>
  <c r="C118" i="11"/>
  <c r="C164" i="11"/>
  <c r="C198" i="11"/>
  <c r="D164" i="11"/>
  <c r="D101" i="11"/>
  <c r="D57" i="11"/>
  <c r="D77" i="11"/>
  <c r="C101" i="11"/>
  <c r="D118" i="11"/>
  <c r="C17" i="11"/>
  <c r="C208" i="7"/>
  <c r="C207" i="7"/>
  <c r="C206" i="7"/>
  <c r="C205" i="7"/>
  <c r="C203" i="7"/>
  <c r="C202" i="7"/>
  <c r="C201" i="7"/>
  <c r="C197" i="7"/>
  <c r="C196" i="7"/>
  <c r="C195" i="7"/>
  <c r="C194" i="7"/>
  <c r="C186" i="7"/>
  <c r="D180" i="7"/>
  <c r="C180" i="7"/>
  <c r="D179" i="7"/>
  <c r="C179" i="7"/>
  <c r="D178" i="7"/>
  <c r="C178" i="7"/>
  <c r="D177" i="7"/>
  <c r="C177" i="7"/>
  <c r="D176" i="7"/>
  <c r="C176" i="7"/>
  <c r="D175" i="7"/>
  <c r="C175" i="7"/>
  <c r="D174" i="7"/>
  <c r="C174" i="7"/>
  <c r="D173" i="7"/>
  <c r="C173" i="7"/>
  <c r="D172" i="7"/>
  <c r="C172" i="7"/>
  <c r="D171" i="7"/>
  <c r="C171" i="7"/>
  <c r="D170" i="7"/>
  <c r="C170" i="7"/>
  <c r="D169" i="7"/>
  <c r="C169" i="7"/>
  <c r="D168" i="7"/>
  <c r="C168" i="7"/>
  <c r="D167" i="7"/>
  <c r="C167" i="7"/>
  <c r="D163" i="7"/>
  <c r="C163" i="7"/>
  <c r="D162" i="7"/>
  <c r="C162" i="7"/>
  <c r="D161" i="7"/>
  <c r="C161" i="7"/>
  <c r="D160" i="7"/>
  <c r="C160" i="7"/>
  <c r="D159" i="7"/>
  <c r="C159" i="7"/>
  <c r="D158" i="7"/>
  <c r="C158" i="7"/>
  <c r="D157" i="7"/>
  <c r="C157" i="7"/>
  <c r="D156" i="7"/>
  <c r="C156" i="7"/>
  <c r="D155" i="7"/>
  <c r="C155" i="7"/>
  <c r="D154" i="7"/>
  <c r="C154" i="7"/>
  <c r="D153" i="7"/>
  <c r="C153" i="7"/>
  <c r="D152" i="7"/>
  <c r="C152" i="7"/>
  <c r="D151" i="7"/>
  <c r="C151" i="7"/>
  <c r="D150" i="7"/>
  <c r="C150" i="7"/>
  <c r="D146" i="7"/>
  <c r="C146" i="7"/>
  <c r="D145" i="7"/>
  <c r="C145" i="7"/>
  <c r="D144" i="7"/>
  <c r="C144" i="7"/>
  <c r="D143" i="7"/>
  <c r="C143" i="7"/>
  <c r="D142" i="7"/>
  <c r="C142" i="7"/>
  <c r="D138" i="7"/>
  <c r="C138" i="7"/>
  <c r="D137" i="7"/>
  <c r="C137" i="7"/>
  <c r="D136" i="7"/>
  <c r="C136" i="7"/>
  <c r="D135" i="7"/>
  <c r="C135" i="7"/>
  <c r="D134" i="7"/>
  <c r="C134" i="7"/>
  <c r="D133" i="7"/>
  <c r="C133" i="7"/>
  <c r="D131" i="7"/>
  <c r="C131" i="7"/>
  <c r="D130" i="7"/>
  <c r="C130" i="7"/>
  <c r="D129" i="7"/>
  <c r="C129" i="7"/>
  <c r="D128" i="7"/>
  <c r="C128" i="7"/>
  <c r="D127" i="7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17" i="7"/>
  <c r="C117" i="7"/>
  <c r="D116" i="7"/>
  <c r="C116" i="7"/>
  <c r="D115" i="7"/>
  <c r="C115" i="7"/>
  <c r="D114" i="7"/>
  <c r="C114" i="7"/>
  <c r="D113" i="7"/>
  <c r="C113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0" i="7"/>
  <c r="C100" i="7"/>
  <c r="D99" i="7"/>
  <c r="C99" i="7"/>
  <c r="D98" i="7"/>
  <c r="C98" i="7"/>
  <c r="D97" i="7"/>
  <c r="C97" i="7"/>
  <c r="D96" i="7"/>
  <c r="C96" i="7"/>
  <c r="D95" i="7"/>
  <c r="C95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16" i="7"/>
  <c r="C16" i="7"/>
  <c r="D15" i="7"/>
  <c r="C15" i="7"/>
  <c r="D14" i="7"/>
  <c r="C14" i="7"/>
  <c r="D13" i="7"/>
  <c r="C13" i="7"/>
  <c r="D12" i="7"/>
  <c r="C12" i="7"/>
  <c r="D183" i="11" l="1"/>
  <c r="D190" i="11" s="1"/>
  <c r="C183" i="11"/>
  <c r="C187" i="11" s="1"/>
  <c r="C139" i="7"/>
  <c r="D110" i="7"/>
  <c r="C110" i="7"/>
  <c r="C198" i="7"/>
  <c r="C118" i="7"/>
  <c r="D139" i="7"/>
  <c r="D181" i="7"/>
  <c r="C190" i="11"/>
  <c r="C77" i="7"/>
  <c r="D17" i="7"/>
  <c r="C147" i="7"/>
  <c r="C164" i="7"/>
  <c r="C92" i="7"/>
  <c r="C101" i="7"/>
  <c r="D147" i="7"/>
  <c r="D164" i="7"/>
  <c r="D92" i="7"/>
  <c r="C17" i="7"/>
  <c r="D77" i="7"/>
  <c r="D101" i="7"/>
  <c r="D118" i="7"/>
  <c r="C181" i="7"/>
  <c r="C57" i="7"/>
  <c r="D57" i="7"/>
  <c r="C208" i="6"/>
  <c r="C207" i="6"/>
  <c r="C206" i="6"/>
  <c r="C205" i="6"/>
  <c r="C203" i="6"/>
  <c r="C202" i="6"/>
  <c r="C201" i="6"/>
  <c r="C197" i="6"/>
  <c r="C196" i="6"/>
  <c r="C195" i="6"/>
  <c r="C194" i="6"/>
  <c r="C186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6" i="6"/>
  <c r="C146" i="6"/>
  <c r="D145" i="6"/>
  <c r="C145" i="6"/>
  <c r="D144" i="6"/>
  <c r="C144" i="6"/>
  <c r="D143" i="6"/>
  <c r="C143" i="6"/>
  <c r="D142" i="6"/>
  <c r="C142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17" i="6"/>
  <c r="C117" i="6"/>
  <c r="D116" i="6"/>
  <c r="C116" i="6"/>
  <c r="D115" i="6"/>
  <c r="C115" i="6"/>
  <c r="D114" i="6"/>
  <c r="C114" i="6"/>
  <c r="D113" i="6"/>
  <c r="C113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0" i="6"/>
  <c r="C100" i="6"/>
  <c r="D99" i="6"/>
  <c r="C99" i="6"/>
  <c r="D98" i="6"/>
  <c r="C98" i="6"/>
  <c r="D97" i="6"/>
  <c r="C97" i="6"/>
  <c r="D96" i="6"/>
  <c r="C96" i="6"/>
  <c r="D95" i="6"/>
  <c r="C95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16" i="6"/>
  <c r="C16" i="6"/>
  <c r="D15" i="6"/>
  <c r="C15" i="6"/>
  <c r="D14" i="6"/>
  <c r="C14" i="6"/>
  <c r="D13" i="6"/>
  <c r="C13" i="6"/>
  <c r="D12" i="6"/>
  <c r="C12" i="6"/>
  <c r="C164" i="6" l="1"/>
  <c r="C181" i="6"/>
  <c r="D183" i="7"/>
  <c r="D190" i="7" s="1"/>
  <c r="D101" i="6"/>
  <c r="C183" i="7"/>
  <c r="C187" i="7" s="1"/>
  <c r="D110" i="6"/>
  <c r="D147" i="6"/>
  <c r="C57" i="6"/>
  <c r="C17" i="6"/>
  <c r="C101" i="6"/>
  <c r="D139" i="6"/>
  <c r="D164" i="6"/>
  <c r="D181" i="6"/>
  <c r="D17" i="6"/>
  <c r="C110" i="6"/>
  <c r="C139" i="6"/>
  <c r="C147" i="6"/>
  <c r="C77" i="6"/>
  <c r="C92" i="6"/>
  <c r="D77" i="6"/>
  <c r="D92" i="6"/>
  <c r="C118" i="6"/>
  <c r="D57" i="6"/>
  <c r="D118" i="6"/>
  <c r="C198" i="6"/>
  <c r="C183" i="6" l="1"/>
  <c r="C187" i="6" s="1"/>
  <c r="C190" i="7"/>
  <c r="D183" i="6"/>
  <c r="D190" i="6" s="1"/>
  <c r="C190" i="6"/>
  <c r="C208" i="36"/>
  <c r="C207" i="36"/>
  <c r="C206" i="36"/>
  <c r="C205" i="36"/>
  <c r="C203" i="36"/>
  <c r="C202" i="36"/>
  <c r="C201" i="36"/>
  <c r="C197" i="36"/>
  <c r="C196" i="36"/>
  <c r="C195" i="36"/>
  <c r="C194" i="36"/>
  <c r="C186" i="36"/>
  <c r="D180" i="36"/>
  <c r="C180" i="36"/>
  <c r="D179" i="36"/>
  <c r="C179" i="36"/>
  <c r="D178" i="36"/>
  <c r="C178" i="36"/>
  <c r="D177" i="36"/>
  <c r="C177" i="36"/>
  <c r="D176" i="36"/>
  <c r="C176" i="36"/>
  <c r="D175" i="36"/>
  <c r="C175" i="36"/>
  <c r="D174" i="36"/>
  <c r="C174" i="36"/>
  <c r="D173" i="36"/>
  <c r="C173" i="36"/>
  <c r="D172" i="36"/>
  <c r="C172" i="36"/>
  <c r="D171" i="36"/>
  <c r="C171" i="36"/>
  <c r="D170" i="36"/>
  <c r="C170" i="36"/>
  <c r="D169" i="36"/>
  <c r="C169" i="36"/>
  <c r="D168" i="36"/>
  <c r="C168" i="36"/>
  <c r="D167" i="36"/>
  <c r="C167" i="36"/>
  <c r="D163" i="36"/>
  <c r="C163" i="36"/>
  <c r="D162" i="36"/>
  <c r="C162" i="36"/>
  <c r="D161" i="36"/>
  <c r="C161" i="36"/>
  <c r="D160" i="36"/>
  <c r="C160" i="36"/>
  <c r="D159" i="36"/>
  <c r="C159" i="36"/>
  <c r="D158" i="36"/>
  <c r="C158" i="36"/>
  <c r="D157" i="36"/>
  <c r="C157" i="36"/>
  <c r="D156" i="36"/>
  <c r="C156" i="36"/>
  <c r="D155" i="36"/>
  <c r="C155" i="36"/>
  <c r="D154" i="36"/>
  <c r="C154" i="36"/>
  <c r="D153" i="36"/>
  <c r="C153" i="36"/>
  <c r="D152" i="36"/>
  <c r="C152" i="36"/>
  <c r="D151" i="36"/>
  <c r="C151" i="36"/>
  <c r="D150" i="36"/>
  <c r="C150" i="36"/>
  <c r="D146" i="36"/>
  <c r="C146" i="36"/>
  <c r="D145" i="36"/>
  <c r="C145" i="36"/>
  <c r="D144" i="36"/>
  <c r="C144" i="36"/>
  <c r="D143" i="36"/>
  <c r="C143" i="36"/>
  <c r="D142" i="36"/>
  <c r="C142" i="36"/>
  <c r="D138" i="36"/>
  <c r="C138" i="36"/>
  <c r="D137" i="36"/>
  <c r="C137" i="36"/>
  <c r="D136" i="36"/>
  <c r="C136" i="36"/>
  <c r="D135" i="36"/>
  <c r="C135" i="36"/>
  <c r="D134" i="36"/>
  <c r="C134" i="36"/>
  <c r="D133" i="36"/>
  <c r="C133" i="36"/>
  <c r="D131" i="36"/>
  <c r="C131" i="36"/>
  <c r="D130" i="36"/>
  <c r="C130" i="36"/>
  <c r="D129" i="36"/>
  <c r="C129" i="36"/>
  <c r="D128" i="36"/>
  <c r="C128" i="36"/>
  <c r="D127" i="36"/>
  <c r="C127" i="36"/>
  <c r="D126" i="36"/>
  <c r="C126" i="36"/>
  <c r="D125" i="36"/>
  <c r="C125" i="36"/>
  <c r="D124" i="36"/>
  <c r="C124" i="36"/>
  <c r="D123" i="36"/>
  <c r="C123" i="36"/>
  <c r="D122" i="36"/>
  <c r="C122" i="36"/>
  <c r="D121" i="36"/>
  <c r="C121" i="36"/>
  <c r="D117" i="36"/>
  <c r="C117" i="36"/>
  <c r="D116" i="36"/>
  <c r="C116" i="36"/>
  <c r="D115" i="36"/>
  <c r="C115" i="36"/>
  <c r="D114" i="36"/>
  <c r="C114" i="36"/>
  <c r="D113" i="36"/>
  <c r="C113" i="36"/>
  <c r="D109" i="36"/>
  <c r="C109" i="36"/>
  <c r="D108" i="36"/>
  <c r="C108" i="36"/>
  <c r="D107" i="36"/>
  <c r="C107" i="36"/>
  <c r="D106" i="36"/>
  <c r="C106" i="36"/>
  <c r="D105" i="36"/>
  <c r="C105" i="36"/>
  <c r="D104" i="36"/>
  <c r="C104" i="36"/>
  <c r="D100" i="36"/>
  <c r="C100" i="36"/>
  <c r="D99" i="36"/>
  <c r="C99" i="36"/>
  <c r="D98" i="36"/>
  <c r="C98" i="36"/>
  <c r="D97" i="36"/>
  <c r="C97" i="36"/>
  <c r="D96" i="36"/>
  <c r="C96" i="36"/>
  <c r="D95" i="36"/>
  <c r="C95" i="36"/>
  <c r="D91" i="36"/>
  <c r="C91" i="36"/>
  <c r="D90" i="36"/>
  <c r="C90" i="36"/>
  <c r="D89" i="36"/>
  <c r="C89" i="36"/>
  <c r="D88" i="36"/>
  <c r="C88" i="36"/>
  <c r="D87" i="36"/>
  <c r="C87" i="36"/>
  <c r="D86" i="36"/>
  <c r="C86" i="36"/>
  <c r="D85" i="36"/>
  <c r="C85" i="36"/>
  <c r="D84" i="36"/>
  <c r="C84" i="36"/>
  <c r="D83" i="36"/>
  <c r="C83" i="36"/>
  <c r="D82" i="36"/>
  <c r="C82" i="36"/>
  <c r="D81" i="36"/>
  <c r="C81" i="36"/>
  <c r="D80" i="36"/>
  <c r="C80" i="36"/>
  <c r="D76" i="36"/>
  <c r="C76" i="36"/>
  <c r="D75" i="36"/>
  <c r="C75" i="36"/>
  <c r="D74" i="36"/>
  <c r="C74" i="36"/>
  <c r="D73" i="36"/>
  <c r="C73" i="36"/>
  <c r="D72" i="36"/>
  <c r="C72" i="36"/>
  <c r="D71" i="36"/>
  <c r="C71" i="36"/>
  <c r="D70" i="36"/>
  <c r="C70" i="36"/>
  <c r="D69" i="36"/>
  <c r="C69" i="36"/>
  <c r="D68" i="36"/>
  <c r="C68" i="36"/>
  <c r="D67" i="36"/>
  <c r="C67" i="36"/>
  <c r="D66" i="36"/>
  <c r="C66" i="36"/>
  <c r="D65" i="36"/>
  <c r="C65" i="36"/>
  <c r="D64" i="36"/>
  <c r="C64" i="36"/>
  <c r="D63" i="36"/>
  <c r="C63" i="36"/>
  <c r="D62" i="36"/>
  <c r="C62" i="36"/>
  <c r="D61" i="36"/>
  <c r="C61" i="36"/>
  <c r="D60" i="36"/>
  <c r="C60" i="36"/>
  <c r="D56" i="36"/>
  <c r="C56" i="36"/>
  <c r="D55" i="36"/>
  <c r="C55" i="36"/>
  <c r="D54" i="36"/>
  <c r="C54" i="36"/>
  <c r="D53" i="36"/>
  <c r="C53" i="36"/>
  <c r="D52" i="36"/>
  <c r="C52" i="36"/>
  <c r="D51" i="36"/>
  <c r="C51" i="36"/>
  <c r="D50" i="36"/>
  <c r="C50" i="36"/>
  <c r="D49" i="36"/>
  <c r="C49" i="36"/>
  <c r="D48" i="36"/>
  <c r="C48" i="36"/>
  <c r="D47" i="36"/>
  <c r="C47" i="36"/>
  <c r="D46" i="36"/>
  <c r="C46" i="36"/>
  <c r="D45" i="36"/>
  <c r="C45" i="36"/>
  <c r="D44" i="36"/>
  <c r="C44" i="36"/>
  <c r="D43" i="36"/>
  <c r="C43" i="36"/>
  <c r="D42" i="36"/>
  <c r="C42" i="36"/>
  <c r="D41" i="36"/>
  <c r="C41" i="36"/>
  <c r="D40" i="36"/>
  <c r="C40" i="36"/>
  <c r="D39" i="36"/>
  <c r="C39" i="36"/>
  <c r="D38" i="36"/>
  <c r="C38" i="36"/>
  <c r="D37" i="36"/>
  <c r="C37" i="36"/>
  <c r="D36" i="36"/>
  <c r="C36" i="36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16" i="36"/>
  <c r="C16" i="36"/>
  <c r="D15" i="36"/>
  <c r="C15" i="36"/>
  <c r="D14" i="36"/>
  <c r="C14" i="36"/>
  <c r="D13" i="36"/>
  <c r="C13" i="36"/>
  <c r="D12" i="36"/>
  <c r="C12" i="36"/>
  <c r="D101" i="36" l="1"/>
  <c r="C17" i="36"/>
  <c r="C101" i="36"/>
  <c r="D164" i="36"/>
  <c r="D181" i="36"/>
  <c r="D17" i="36"/>
  <c r="C147" i="36"/>
  <c r="C181" i="36"/>
  <c r="D57" i="36"/>
  <c r="D92" i="36"/>
  <c r="C77" i="36"/>
  <c r="C92" i="36"/>
  <c r="D110" i="36"/>
  <c r="D139" i="36"/>
  <c r="C118" i="36"/>
  <c r="D118" i="36"/>
  <c r="C110" i="36"/>
  <c r="C57" i="36"/>
  <c r="D147" i="36"/>
  <c r="D77" i="36"/>
  <c r="C139" i="36"/>
  <c r="C164" i="36"/>
  <c r="C198" i="36"/>
  <c r="D183" i="36" l="1"/>
  <c r="D190" i="36" s="1"/>
  <c r="C183" i="36"/>
  <c r="C187" i="36" s="1"/>
  <c r="C190" i="36" l="1"/>
  <c r="C208" i="35"/>
  <c r="C207" i="35"/>
  <c r="C206" i="35"/>
  <c r="C205" i="35"/>
  <c r="C203" i="35"/>
  <c r="C202" i="35"/>
  <c r="C201" i="35"/>
  <c r="C197" i="35"/>
  <c r="C196" i="35"/>
  <c r="C195" i="35"/>
  <c r="C194" i="35"/>
  <c r="C186" i="35"/>
  <c r="D180" i="35"/>
  <c r="C180" i="35"/>
  <c r="D179" i="35"/>
  <c r="C179" i="35"/>
  <c r="D178" i="35"/>
  <c r="C178" i="35"/>
  <c r="D177" i="35"/>
  <c r="C177" i="35"/>
  <c r="D176" i="35"/>
  <c r="C176" i="35"/>
  <c r="D175" i="35"/>
  <c r="C175" i="35"/>
  <c r="D174" i="35"/>
  <c r="C174" i="35"/>
  <c r="D173" i="35"/>
  <c r="C173" i="35"/>
  <c r="D172" i="35"/>
  <c r="C172" i="35"/>
  <c r="D171" i="35"/>
  <c r="C171" i="35"/>
  <c r="D170" i="35"/>
  <c r="C170" i="35"/>
  <c r="D169" i="35"/>
  <c r="C169" i="35"/>
  <c r="D168" i="35"/>
  <c r="C168" i="35"/>
  <c r="D167" i="35"/>
  <c r="C167" i="35"/>
  <c r="D163" i="35"/>
  <c r="C163" i="35"/>
  <c r="D162" i="35"/>
  <c r="C162" i="35"/>
  <c r="D161" i="35"/>
  <c r="C161" i="35"/>
  <c r="D160" i="35"/>
  <c r="C160" i="35"/>
  <c r="D159" i="35"/>
  <c r="C159" i="35"/>
  <c r="D158" i="35"/>
  <c r="C158" i="35"/>
  <c r="D157" i="35"/>
  <c r="C157" i="35"/>
  <c r="D156" i="35"/>
  <c r="C156" i="35"/>
  <c r="D155" i="35"/>
  <c r="C155" i="35"/>
  <c r="D154" i="35"/>
  <c r="C154" i="35"/>
  <c r="D153" i="35"/>
  <c r="C153" i="35"/>
  <c r="D152" i="35"/>
  <c r="C152" i="35"/>
  <c r="D151" i="35"/>
  <c r="C151" i="35"/>
  <c r="D150" i="35"/>
  <c r="C150" i="35"/>
  <c r="D146" i="35"/>
  <c r="C146" i="35"/>
  <c r="D145" i="35"/>
  <c r="C145" i="35"/>
  <c r="D144" i="35"/>
  <c r="C144" i="35"/>
  <c r="D143" i="35"/>
  <c r="C143" i="35"/>
  <c r="D142" i="35"/>
  <c r="C142" i="35"/>
  <c r="D138" i="35"/>
  <c r="C138" i="35"/>
  <c r="D137" i="35"/>
  <c r="C137" i="35"/>
  <c r="D136" i="35"/>
  <c r="C136" i="35"/>
  <c r="D135" i="35"/>
  <c r="C135" i="35"/>
  <c r="D134" i="35"/>
  <c r="C134" i="35"/>
  <c r="D133" i="35"/>
  <c r="C133" i="35"/>
  <c r="D131" i="35"/>
  <c r="C131" i="35"/>
  <c r="D130" i="35"/>
  <c r="C130" i="35"/>
  <c r="D129" i="35"/>
  <c r="C129" i="35"/>
  <c r="D128" i="35"/>
  <c r="C128" i="35"/>
  <c r="D127" i="35"/>
  <c r="C127" i="35"/>
  <c r="D126" i="35"/>
  <c r="C126" i="35"/>
  <c r="D125" i="35"/>
  <c r="C125" i="35"/>
  <c r="D124" i="35"/>
  <c r="C124" i="35"/>
  <c r="D123" i="35"/>
  <c r="C123" i="35"/>
  <c r="D122" i="35"/>
  <c r="C122" i="35"/>
  <c r="D121" i="35"/>
  <c r="C121" i="35"/>
  <c r="D117" i="35"/>
  <c r="C117" i="35"/>
  <c r="D116" i="35"/>
  <c r="C116" i="35"/>
  <c r="D115" i="35"/>
  <c r="C115" i="35"/>
  <c r="D114" i="35"/>
  <c r="C114" i="35"/>
  <c r="D113" i="35"/>
  <c r="C113" i="35"/>
  <c r="D109" i="35"/>
  <c r="C109" i="35"/>
  <c r="D108" i="35"/>
  <c r="C108" i="35"/>
  <c r="D107" i="35"/>
  <c r="C107" i="35"/>
  <c r="D106" i="35"/>
  <c r="C106" i="35"/>
  <c r="D105" i="35"/>
  <c r="C105" i="35"/>
  <c r="D104" i="35"/>
  <c r="C104" i="35"/>
  <c r="D100" i="35"/>
  <c r="C100" i="35"/>
  <c r="D99" i="35"/>
  <c r="C99" i="35"/>
  <c r="D98" i="35"/>
  <c r="C98" i="35"/>
  <c r="D97" i="35"/>
  <c r="C97" i="35"/>
  <c r="D96" i="35"/>
  <c r="C96" i="35"/>
  <c r="D95" i="35"/>
  <c r="C95" i="35"/>
  <c r="D91" i="35"/>
  <c r="C91" i="35"/>
  <c r="D90" i="35"/>
  <c r="C90" i="35"/>
  <c r="D89" i="35"/>
  <c r="C89" i="35"/>
  <c r="D88" i="35"/>
  <c r="C88" i="35"/>
  <c r="D87" i="35"/>
  <c r="C87" i="35"/>
  <c r="D86" i="35"/>
  <c r="C86" i="35"/>
  <c r="D85" i="35"/>
  <c r="C85" i="35"/>
  <c r="D84" i="35"/>
  <c r="C84" i="35"/>
  <c r="D83" i="35"/>
  <c r="C83" i="35"/>
  <c r="D82" i="35"/>
  <c r="C82" i="35"/>
  <c r="D81" i="35"/>
  <c r="C81" i="35"/>
  <c r="D80" i="35"/>
  <c r="C80" i="35"/>
  <c r="D76" i="35"/>
  <c r="C76" i="35"/>
  <c r="D75" i="35"/>
  <c r="C75" i="35"/>
  <c r="D74" i="35"/>
  <c r="C74" i="35"/>
  <c r="D73" i="35"/>
  <c r="C73" i="35"/>
  <c r="D72" i="35"/>
  <c r="C72" i="35"/>
  <c r="D71" i="35"/>
  <c r="C71" i="35"/>
  <c r="D70" i="35"/>
  <c r="C70" i="35"/>
  <c r="D69" i="35"/>
  <c r="C69" i="35"/>
  <c r="D68" i="35"/>
  <c r="C68" i="35"/>
  <c r="D67" i="35"/>
  <c r="C67" i="35"/>
  <c r="D66" i="35"/>
  <c r="C66" i="35"/>
  <c r="D65" i="35"/>
  <c r="C65" i="35"/>
  <c r="D64" i="35"/>
  <c r="C64" i="35"/>
  <c r="D63" i="35"/>
  <c r="C63" i="35"/>
  <c r="D62" i="35"/>
  <c r="C62" i="35"/>
  <c r="D61" i="35"/>
  <c r="C61" i="35"/>
  <c r="D60" i="35"/>
  <c r="C60" i="35"/>
  <c r="D56" i="35"/>
  <c r="C56" i="35"/>
  <c r="D55" i="35"/>
  <c r="C55" i="35"/>
  <c r="D54" i="35"/>
  <c r="C54" i="35"/>
  <c r="D53" i="35"/>
  <c r="C53" i="35"/>
  <c r="D52" i="35"/>
  <c r="C52" i="35"/>
  <c r="D51" i="35"/>
  <c r="C51" i="35"/>
  <c r="D50" i="35"/>
  <c r="C50" i="35"/>
  <c r="D49" i="35"/>
  <c r="C49" i="35"/>
  <c r="D48" i="35"/>
  <c r="C48" i="35"/>
  <c r="D47" i="35"/>
  <c r="C47" i="35"/>
  <c r="D46" i="35"/>
  <c r="C46" i="35"/>
  <c r="D45" i="35"/>
  <c r="C45" i="35"/>
  <c r="D44" i="35"/>
  <c r="C44" i="35"/>
  <c r="D43" i="35"/>
  <c r="C43" i="35"/>
  <c r="D42" i="35"/>
  <c r="C42" i="35"/>
  <c r="D41" i="35"/>
  <c r="C41" i="35"/>
  <c r="D40" i="35"/>
  <c r="C40" i="35"/>
  <c r="D39" i="35"/>
  <c r="C39" i="35"/>
  <c r="D38" i="35"/>
  <c r="C38" i="35"/>
  <c r="D37" i="35"/>
  <c r="C37" i="35"/>
  <c r="D36" i="35"/>
  <c r="C36" i="35"/>
  <c r="D35" i="35"/>
  <c r="C35" i="35"/>
  <c r="D34" i="35"/>
  <c r="C34" i="35"/>
  <c r="D33" i="35"/>
  <c r="C33" i="35"/>
  <c r="D32" i="35"/>
  <c r="C32" i="35"/>
  <c r="D31" i="35"/>
  <c r="C31" i="35"/>
  <c r="D30" i="35"/>
  <c r="C30" i="35"/>
  <c r="D29" i="35"/>
  <c r="C29" i="35"/>
  <c r="D28" i="35"/>
  <c r="C28" i="35"/>
  <c r="D27" i="35"/>
  <c r="C27" i="35"/>
  <c r="D26" i="35"/>
  <c r="C26" i="35"/>
  <c r="D25" i="35"/>
  <c r="C25" i="35"/>
  <c r="D24" i="35"/>
  <c r="C24" i="35"/>
  <c r="D23" i="35"/>
  <c r="C23" i="35"/>
  <c r="D22" i="35"/>
  <c r="C22" i="35"/>
  <c r="D21" i="35"/>
  <c r="C21" i="35"/>
  <c r="D16" i="35"/>
  <c r="C16" i="35"/>
  <c r="D15" i="35"/>
  <c r="C15" i="35"/>
  <c r="D14" i="35"/>
  <c r="C14" i="35"/>
  <c r="D13" i="35"/>
  <c r="C13" i="35"/>
  <c r="D12" i="35"/>
  <c r="C12" i="35"/>
  <c r="C198" i="35" l="1"/>
  <c r="D17" i="35"/>
  <c r="D101" i="35"/>
  <c r="D110" i="35"/>
  <c r="C147" i="35"/>
  <c r="D92" i="35"/>
  <c r="C77" i="35"/>
  <c r="C101" i="35"/>
  <c r="C164" i="35"/>
  <c r="D77" i="35"/>
  <c r="C118" i="35"/>
  <c r="C139" i="35"/>
  <c r="C92" i="35"/>
  <c r="D147" i="35"/>
  <c r="D118" i="35"/>
  <c r="D139" i="35"/>
  <c r="C181" i="35"/>
  <c r="C17" i="35"/>
  <c r="C110" i="35"/>
  <c r="D164" i="35"/>
  <c r="D181" i="35"/>
  <c r="C57" i="35"/>
  <c r="D57" i="35"/>
  <c r="D183" i="35" l="1"/>
  <c r="D190" i="35" s="1"/>
  <c r="C183" i="35"/>
  <c r="C187" i="35" s="1"/>
  <c r="C190" i="35" l="1"/>
  <c r="C208" i="24"/>
  <c r="C207" i="24"/>
  <c r="C206" i="24"/>
  <c r="C205" i="24"/>
  <c r="C203" i="24"/>
  <c r="C202" i="24"/>
  <c r="C201" i="24"/>
  <c r="C197" i="24"/>
  <c r="C196" i="24"/>
  <c r="C195" i="24"/>
  <c r="C194" i="24"/>
  <c r="C186" i="24"/>
  <c r="D180" i="24"/>
  <c r="C180" i="24"/>
  <c r="D179" i="24"/>
  <c r="C179" i="24"/>
  <c r="D178" i="24"/>
  <c r="C178" i="24"/>
  <c r="D177" i="24"/>
  <c r="C177" i="24"/>
  <c r="D176" i="24"/>
  <c r="C176" i="24"/>
  <c r="D175" i="24"/>
  <c r="C175" i="24"/>
  <c r="D174" i="24"/>
  <c r="C174" i="24"/>
  <c r="D173" i="24"/>
  <c r="C173" i="24"/>
  <c r="D172" i="24"/>
  <c r="C172" i="24"/>
  <c r="D171" i="24"/>
  <c r="C171" i="24"/>
  <c r="D170" i="24"/>
  <c r="C170" i="24"/>
  <c r="D169" i="24"/>
  <c r="C169" i="24"/>
  <c r="D168" i="24"/>
  <c r="C168" i="24"/>
  <c r="D167" i="24"/>
  <c r="C167" i="24"/>
  <c r="D163" i="24"/>
  <c r="C163" i="24"/>
  <c r="D162" i="24"/>
  <c r="C162" i="24"/>
  <c r="D161" i="24"/>
  <c r="C161" i="24"/>
  <c r="D160" i="24"/>
  <c r="C160" i="24"/>
  <c r="D159" i="24"/>
  <c r="C159" i="24"/>
  <c r="D158" i="24"/>
  <c r="C158" i="24"/>
  <c r="D157" i="24"/>
  <c r="C157" i="24"/>
  <c r="D156" i="24"/>
  <c r="C156" i="24"/>
  <c r="D155" i="24"/>
  <c r="C155" i="24"/>
  <c r="D154" i="24"/>
  <c r="C154" i="24"/>
  <c r="D153" i="24"/>
  <c r="C153" i="24"/>
  <c r="D152" i="24"/>
  <c r="C152" i="24"/>
  <c r="D151" i="24"/>
  <c r="C151" i="24"/>
  <c r="D150" i="24"/>
  <c r="C150" i="24"/>
  <c r="D146" i="24"/>
  <c r="C146" i="24"/>
  <c r="D145" i="24"/>
  <c r="C145" i="24"/>
  <c r="D144" i="24"/>
  <c r="C144" i="24"/>
  <c r="D143" i="24"/>
  <c r="C143" i="24"/>
  <c r="D142" i="24"/>
  <c r="C142" i="24"/>
  <c r="D138" i="24"/>
  <c r="C138" i="24"/>
  <c r="D137" i="24"/>
  <c r="C137" i="24"/>
  <c r="D136" i="24"/>
  <c r="C136" i="24"/>
  <c r="D135" i="24"/>
  <c r="C135" i="24"/>
  <c r="D134" i="24"/>
  <c r="C134" i="24"/>
  <c r="D133" i="24"/>
  <c r="C133" i="24"/>
  <c r="D131" i="24"/>
  <c r="C131" i="24"/>
  <c r="D130" i="24"/>
  <c r="C130" i="24"/>
  <c r="D129" i="24"/>
  <c r="C129" i="24"/>
  <c r="D128" i="24"/>
  <c r="C128" i="24"/>
  <c r="D127" i="24"/>
  <c r="C127" i="24"/>
  <c r="D126" i="24"/>
  <c r="C126" i="24"/>
  <c r="D125" i="24"/>
  <c r="C125" i="24"/>
  <c r="D124" i="24"/>
  <c r="C124" i="24"/>
  <c r="D123" i="24"/>
  <c r="C123" i="24"/>
  <c r="D122" i="24"/>
  <c r="C122" i="24"/>
  <c r="D121" i="24"/>
  <c r="C121" i="24"/>
  <c r="D117" i="24"/>
  <c r="C117" i="24"/>
  <c r="D116" i="24"/>
  <c r="C116" i="24"/>
  <c r="D115" i="24"/>
  <c r="C115" i="24"/>
  <c r="D114" i="24"/>
  <c r="C114" i="24"/>
  <c r="D113" i="24"/>
  <c r="C113" i="24"/>
  <c r="D109" i="24"/>
  <c r="C109" i="24"/>
  <c r="D108" i="24"/>
  <c r="C108" i="24"/>
  <c r="D107" i="24"/>
  <c r="C107" i="24"/>
  <c r="D106" i="24"/>
  <c r="C106" i="24"/>
  <c r="D105" i="24"/>
  <c r="C105" i="24"/>
  <c r="D104" i="24"/>
  <c r="C104" i="24"/>
  <c r="D100" i="24"/>
  <c r="C100" i="24"/>
  <c r="D99" i="24"/>
  <c r="C99" i="24"/>
  <c r="D98" i="24"/>
  <c r="C98" i="24"/>
  <c r="D97" i="24"/>
  <c r="C97" i="24"/>
  <c r="D96" i="24"/>
  <c r="C96" i="24"/>
  <c r="D95" i="24"/>
  <c r="C95" i="24"/>
  <c r="D91" i="24"/>
  <c r="C91" i="24"/>
  <c r="D90" i="24"/>
  <c r="C90" i="24"/>
  <c r="D89" i="24"/>
  <c r="C89" i="24"/>
  <c r="D88" i="24"/>
  <c r="C88" i="24"/>
  <c r="D87" i="24"/>
  <c r="C87" i="24"/>
  <c r="D86" i="24"/>
  <c r="C86" i="24"/>
  <c r="D85" i="24"/>
  <c r="C85" i="24"/>
  <c r="D84" i="24"/>
  <c r="C84" i="24"/>
  <c r="D83" i="24"/>
  <c r="C83" i="24"/>
  <c r="D82" i="24"/>
  <c r="C82" i="24"/>
  <c r="D81" i="24"/>
  <c r="C81" i="24"/>
  <c r="D80" i="24"/>
  <c r="C80" i="24"/>
  <c r="D76" i="24"/>
  <c r="C76" i="24"/>
  <c r="D75" i="24"/>
  <c r="C75" i="24"/>
  <c r="D74" i="24"/>
  <c r="C74" i="24"/>
  <c r="D73" i="24"/>
  <c r="C73" i="24"/>
  <c r="D72" i="24"/>
  <c r="C72" i="24"/>
  <c r="D71" i="24"/>
  <c r="C71" i="24"/>
  <c r="D70" i="24"/>
  <c r="C70" i="24"/>
  <c r="D69" i="24"/>
  <c r="C69" i="24"/>
  <c r="D68" i="24"/>
  <c r="C68" i="24"/>
  <c r="D67" i="24"/>
  <c r="C67" i="24"/>
  <c r="D66" i="24"/>
  <c r="C66" i="24"/>
  <c r="D65" i="24"/>
  <c r="C65" i="24"/>
  <c r="D64" i="24"/>
  <c r="C64" i="24"/>
  <c r="D63" i="24"/>
  <c r="C63" i="24"/>
  <c r="D62" i="24"/>
  <c r="C62" i="24"/>
  <c r="D61" i="24"/>
  <c r="C61" i="24"/>
  <c r="D60" i="24"/>
  <c r="C60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D35" i="24"/>
  <c r="C35" i="24"/>
  <c r="D34" i="24"/>
  <c r="C34" i="24"/>
  <c r="D33" i="24"/>
  <c r="C33" i="24"/>
  <c r="D32" i="24"/>
  <c r="C32" i="24"/>
  <c r="D31" i="24"/>
  <c r="C31" i="24"/>
  <c r="D30" i="24"/>
  <c r="C30" i="24"/>
  <c r="D29" i="24"/>
  <c r="C29" i="24"/>
  <c r="D28" i="24"/>
  <c r="C28" i="24"/>
  <c r="D27" i="24"/>
  <c r="C27" i="24"/>
  <c r="D26" i="24"/>
  <c r="C26" i="24"/>
  <c r="D25" i="24"/>
  <c r="C25" i="24"/>
  <c r="D24" i="24"/>
  <c r="C24" i="24"/>
  <c r="D23" i="24"/>
  <c r="C23" i="24"/>
  <c r="D22" i="24"/>
  <c r="C22" i="24"/>
  <c r="D21" i="24"/>
  <c r="C21" i="24"/>
  <c r="D16" i="24"/>
  <c r="C16" i="24"/>
  <c r="D15" i="24"/>
  <c r="C15" i="24"/>
  <c r="D14" i="24"/>
  <c r="C14" i="24"/>
  <c r="D13" i="24"/>
  <c r="C13" i="24"/>
  <c r="D12" i="24"/>
  <c r="C12" i="24"/>
  <c r="C198" i="24" l="1"/>
  <c r="D139" i="24"/>
  <c r="C139" i="24"/>
  <c r="C17" i="24"/>
  <c r="D57" i="24"/>
  <c r="D110" i="24"/>
  <c r="D164" i="24"/>
  <c r="C57" i="24"/>
  <c r="C181" i="24"/>
  <c r="C92" i="24"/>
  <c r="C101" i="24"/>
  <c r="C110" i="24"/>
  <c r="D17" i="24"/>
  <c r="D147" i="24"/>
  <c r="C164" i="24"/>
  <c r="D77" i="24"/>
  <c r="D92" i="24"/>
  <c r="D101" i="24"/>
  <c r="D118" i="24"/>
  <c r="D181" i="24"/>
  <c r="C77" i="24"/>
  <c r="C118" i="24"/>
  <c r="C147" i="24"/>
  <c r="D183" i="24" l="1"/>
  <c r="D190" i="24" s="1"/>
  <c r="C183" i="24"/>
  <c r="C187" i="24" s="1"/>
  <c r="C208" i="23"/>
  <c r="C207" i="23"/>
  <c r="C206" i="23"/>
  <c r="C205" i="23"/>
  <c r="C203" i="23"/>
  <c r="C202" i="23"/>
  <c r="C201" i="23"/>
  <c r="C197" i="23"/>
  <c r="C196" i="23"/>
  <c r="C195" i="23"/>
  <c r="C194" i="23"/>
  <c r="C186" i="23"/>
  <c r="D180" i="23"/>
  <c r="C180" i="23"/>
  <c r="D179" i="23"/>
  <c r="C179" i="23"/>
  <c r="D178" i="23"/>
  <c r="C178" i="23"/>
  <c r="D177" i="23"/>
  <c r="C177" i="23"/>
  <c r="D176" i="23"/>
  <c r="C176" i="23"/>
  <c r="D175" i="23"/>
  <c r="C175" i="23"/>
  <c r="D174" i="23"/>
  <c r="C174" i="23"/>
  <c r="D173" i="23"/>
  <c r="C173" i="23"/>
  <c r="D172" i="23"/>
  <c r="C172" i="23"/>
  <c r="D171" i="23"/>
  <c r="C171" i="23"/>
  <c r="D170" i="23"/>
  <c r="C170" i="23"/>
  <c r="D169" i="23"/>
  <c r="C169" i="23"/>
  <c r="D168" i="23"/>
  <c r="C168" i="23"/>
  <c r="D167" i="23"/>
  <c r="C167" i="23"/>
  <c r="D163" i="23"/>
  <c r="C163" i="23"/>
  <c r="D162" i="23"/>
  <c r="C162" i="23"/>
  <c r="D161" i="23"/>
  <c r="C161" i="23"/>
  <c r="D160" i="23"/>
  <c r="C160" i="23"/>
  <c r="D159" i="23"/>
  <c r="C159" i="23"/>
  <c r="D158" i="23"/>
  <c r="C158" i="23"/>
  <c r="D157" i="23"/>
  <c r="C157" i="23"/>
  <c r="D156" i="23"/>
  <c r="C156" i="23"/>
  <c r="D155" i="23"/>
  <c r="C155" i="23"/>
  <c r="D154" i="23"/>
  <c r="C154" i="23"/>
  <c r="D153" i="23"/>
  <c r="C153" i="23"/>
  <c r="D152" i="23"/>
  <c r="C152" i="23"/>
  <c r="D151" i="23"/>
  <c r="C151" i="23"/>
  <c r="D150" i="23"/>
  <c r="C150" i="23"/>
  <c r="D146" i="23"/>
  <c r="C146" i="23"/>
  <c r="D145" i="23"/>
  <c r="C145" i="23"/>
  <c r="D144" i="23"/>
  <c r="C144" i="23"/>
  <c r="D143" i="23"/>
  <c r="C143" i="23"/>
  <c r="D142" i="23"/>
  <c r="C142" i="23"/>
  <c r="D138" i="23"/>
  <c r="C138" i="23"/>
  <c r="D137" i="23"/>
  <c r="C137" i="23"/>
  <c r="D136" i="23"/>
  <c r="C136" i="23"/>
  <c r="D135" i="23"/>
  <c r="C135" i="23"/>
  <c r="D134" i="23"/>
  <c r="C134" i="23"/>
  <c r="D133" i="23"/>
  <c r="C133" i="23"/>
  <c r="D131" i="23"/>
  <c r="C131" i="23"/>
  <c r="D130" i="23"/>
  <c r="C130" i="23"/>
  <c r="D129" i="23"/>
  <c r="C129" i="23"/>
  <c r="D128" i="23"/>
  <c r="C128" i="23"/>
  <c r="D127" i="23"/>
  <c r="C127" i="23"/>
  <c r="D126" i="23"/>
  <c r="C126" i="23"/>
  <c r="D125" i="23"/>
  <c r="C125" i="23"/>
  <c r="D124" i="23"/>
  <c r="C124" i="23"/>
  <c r="D123" i="23"/>
  <c r="C123" i="23"/>
  <c r="D122" i="23"/>
  <c r="C122" i="23"/>
  <c r="D121" i="23"/>
  <c r="C121" i="23"/>
  <c r="D117" i="23"/>
  <c r="C117" i="23"/>
  <c r="D116" i="23"/>
  <c r="C116" i="23"/>
  <c r="D115" i="23"/>
  <c r="C115" i="23"/>
  <c r="D114" i="23"/>
  <c r="C114" i="23"/>
  <c r="D113" i="23"/>
  <c r="C113" i="23"/>
  <c r="D109" i="23"/>
  <c r="C109" i="23"/>
  <c r="D108" i="23"/>
  <c r="C108" i="23"/>
  <c r="D107" i="23"/>
  <c r="C107" i="23"/>
  <c r="D106" i="23"/>
  <c r="C106" i="23"/>
  <c r="D105" i="23"/>
  <c r="C105" i="23"/>
  <c r="D104" i="23"/>
  <c r="C104" i="23"/>
  <c r="D100" i="23"/>
  <c r="C100" i="23"/>
  <c r="D99" i="23"/>
  <c r="C99" i="23"/>
  <c r="D98" i="23"/>
  <c r="C98" i="23"/>
  <c r="D97" i="23"/>
  <c r="C97" i="23"/>
  <c r="D96" i="23"/>
  <c r="C96" i="23"/>
  <c r="D95" i="23"/>
  <c r="C95" i="23"/>
  <c r="D91" i="23"/>
  <c r="C91" i="23"/>
  <c r="D90" i="23"/>
  <c r="C90" i="23"/>
  <c r="D89" i="23"/>
  <c r="C89" i="23"/>
  <c r="D88" i="23"/>
  <c r="C88" i="23"/>
  <c r="D87" i="23"/>
  <c r="C87" i="23"/>
  <c r="D86" i="23"/>
  <c r="C86" i="23"/>
  <c r="D85" i="23"/>
  <c r="C85" i="23"/>
  <c r="D84" i="23"/>
  <c r="C84" i="23"/>
  <c r="D83" i="23"/>
  <c r="C83" i="23"/>
  <c r="D82" i="23"/>
  <c r="C82" i="23"/>
  <c r="D81" i="23"/>
  <c r="C81" i="23"/>
  <c r="D80" i="23"/>
  <c r="C80" i="23"/>
  <c r="D76" i="23"/>
  <c r="C76" i="23"/>
  <c r="D75" i="23"/>
  <c r="C75" i="23"/>
  <c r="D74" i="23"/>
  <c r="C74" i="23"/>
  <c r="D73" i="23"/>
  <c r="C73" i="23"/>
  <c r="D72" i="23"/>
  <c r="C72" i="23"/>
  <c r="D71" i="23"/>
  <c r="C71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60" i="23"/>
  <c r="C60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16" i="23"/>
  <c r="C16" i="23"/>
  <c r="D15" i="23"/>
  <c r="C15" i="23"/>
  <c r="D14" i="23"/>
  <c r="C14" i="23"/>
  <c r="D13" i="23"/>
  <c r="C13" i="23"/>
  <c r="D12" i="23"/>
  <c r="C12" i="23"/>
  <c r="C198" i="23" l="1"/>
  <c r="C190" i="24"/>
  <c r="C139" i="23"/>
  <c r="C17" i="23"/>
  <c r="C110" i="23"/>
  <c r="C92" i="23"/>
  <c r="D118" i="23"/>
  <c r="D181" i="23"/>
  <c r="D17" i="23"/>
  <c r="C77" i="23"/>
  <c r="D110" i="23"/>
  <c r="D139" i="23"/>
  <c r="D77" i="23"/>
  <c r="C147" i="23"/>
  <c r="C164" i="23"/>
  <c r="D147" i="23"/>
  <c r="D92" i="23"/>
  <c r="C101" i="23"/>
  <c r="D101" i="23"/>
  <c r="D164" i="23"/>
  <c r="C118" i="23"/>
  <c r="C181" i="23"/>
  <c r="C57" i="23"/>
  <c r="D57" i="23"/>
  <c r="C183" i="23" l="1"/>
  <c r="C187" i="23" s="1"/>
  <c r="D183" i="23"/>
  <c r="D190" i="23" s="1"/>
  <c r="C190" i="23" l="1"/>
  <c r="C208" i="22"/>
  <c r="C207" i="22"/>
  <c r="C206" i="22"/>
  <c r="C205" i="22"/>
  <c r="C203" i="22"/>
  <c r="C202" i="22"/>
  <c r="C201" i="22"/>
  <c r="C197" i="22"/>
  <c r="C196" i="22"/>
  <c r="C195" i="22"/>
  <c r="C194" i="22"/>
  <c r="C186" i="22"/>
  <c r="D180" i="22"/>
  <c r="C180" i="22"/>
  <c r="D179" i="22"/>
  <c r="C179" i="22"/>
  <c r="D178" i="22"/>
  <c r="C178" i="22"/>
  <c r="D177" i="22"/>
  <c r="C177" i="22"/>
  <c r="D176" i="22"/>
  <c r="C176" i="22"/>
  <c r="D175" i="22"/>
  <c r="C175" i="22"/>
  <c r="D174" i="22"/>
  <c r="C174" i="22"/>
  <c r="D173" i="22"/>
  <c r="C173" i="22"/>
  <c r="D172" i="22"/>
  <c r="C172" i="22"/>
  <c r="D171" i="22"/>
  <c r="C171" i="22"/>
  <c r="D170" i="22"/>
  <c r="C170" i="22"/>
  <c r="D169" i="22"/>
  <c r="C169" i="22"/>
  <c r="D168" i="22"/>
  <c r="C168" i="22"/>
  <c r="D167" i="22"/>
  <c r="C167" i="22"/>
  <c r="D163" i="22"/>
  <c r="C163" i="22"/>
  <c r="D162" i="22"/>
  <c r="C162" i="22"/>
  <c r="D161" i="22"/>
  <c r="C161" i="22"/>
  <c r="D160" i="22"/>
  <c r="C160" i="22"/>
  <c r="D159" i="22"/>
  <c r="C159" i="22"/>
  <c r="D158" i="22"/>
  <c r="C158" i="22"/>
  <c r="D157" i="22"/>
  <c r="C157" i="22"/>
  <c r="D156" i="22"/>
  <c r="C156" i="22"/>
  <c r="D155" i="22"/>
  <c r="C155" i="22"/>
  <c r="D154" i="22"/>
  <c r="C154" i="22"/>
  <c r="D153" i="22"/>
  <c r="C153" i="22"/>
  <c r="D152" i="22"/>
  <c r="C152" i="22"/>
  <c r="D151" i="22"/>
  <c r="C151" i="22"/>
  <c r="D150" i="22"/>
  <c r="C150" i="22"/>
  <c r="D146" i="22"/>
  <c r="C146" i="22"/>
  <c r="D145" i="22"/>
  <c r="C145" i="22"/>
  <c r="D144" i="22"/>
  <c r="C144" i="22"/>
  <c r="D143" i="22"/>
  <c r="C143" i="22"/>
  <c r="D142" i="22"/>
  <c r="C142" i="22"/>
  <c r="D138" i="22"/>
  <c r="C138" i="22"/>
  <c r="D137" i="22"/>
  <c r="C137" i="22"/>
  <c r="D136" i="22"/>
  <c r="C136" i="22"/>
  <c r="D135" i="22"/>
  <c r="C135" i="22"/>
  <c r="D134" i="22"/>
  <c r="C134" i="22"/>
  <c r="D133" i="22"/>
  <c r="C133" i="22"/>
  <c r="D131" i="22"/>
  <c r="C131" i="22"/>
  <c r="D130" i="22"/>
  <c r="C130" i="22"/>
  <c r="D129" i="22"/>
  <c r="C129" i="22"/>
  <c r="D128" i="22"/>
  <c r="C128" i="22"/>
  <c r="D127" i="22"/>
  <c r="C127" i="22"/>
  <c r="D126" i="22"/>
  <c r="C126" i="22"/>
  <c r="D125" i="22"/>
  <c r="C125" i="22"/>
  <c r="D124" i="22"/>
  <c r="C124" i="22"/>
  <c r="D123" i="22"/>
  <c r="C123" i="22"/>
  <c r="D122" i="22"/>
  <c r="C122" i="22"/>
  <c r="D121" i="22"/>
  <c r="C121" i="22"/>
  <c r="D117" i="22"/>
  <c r="C117" i="22"/>
  <c r="D116" i="22"/>
  <c r="C116" i="22"/>
  <c r="D115" i="22"/>
  <c r="C115" i="22"/>
  <c r="D114" i="22"/>
  <c r="C114" i="22"/>
  <c r="D113" i="22"/>
  <c r="C113" i="22"/>
  <c r="D109" i="22"/>
  <c r="C109" i="22"/>
  <c r="D108" i="22"/>
  <c r="C108" i="22"/>
  <c r="D107" i="22"/>
  <c r="C107" i="22"/>
  <c r="D106" i="22"/>
  <c r="C106" i="22"/>
  <c r="D105" i="22"/>
  <c r="C105" i="22"/>
  <c r="D104" i="22"/>
  <c r="C104" i="22"/>
  <c r="D100" i="22"/>
  <c r="C100" i="22"/>
  <c r="D99" i="22"/>
  <c r="C99" i="22"/>
  <c r="D98" i="22"/>
  <c r="C98" i="22"/>
  <c r="D97" i="22"/>
  <c r="C97" i="22"/>
  <c r="D96" i="22"/>
  <c r="C96" i="22"/>
  <c r="D95" i="22"/>
  <c r="C95" i="22"/>
  <c r="D91" i="22"/>
  <c r="C91" i="22"/>
  <c r="D90" i="22"/>
  <c r="C90" i="22"/>
  <c r="D89" i="22"/>
  <c r="C89" i="22"/>
  <c r="D88" i="22"/>
  <c r="C88" i="22"/>
  <c r="D87" i="22"/>
  <c r="C87" i="22"/>
  <c r="D86" i="22"/>
  <c r="C86" i="22"/>
  <c r="D85" i="22"/>
  <c r="C85" i="22"/>
  <c r="D84" i="22"/>
  <c r="C84" i="22"/>
  <c r="D83" i="22"/>
  <c r="C83" i="22"/>
  <c r="D82" i="22"/>
  <c r="C82" i="22"/>
  <c r="D81" i="22"/>
  <c r="C81" i="22"/>
  <c r="D80" i="22"/>
  <c r="C80" i="22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69" i="22"/>
  <c r="C69" i="22"/>
  <c r="D68" i="22"/>
  <c r="C68" i="22"/>
  <c r="D67" i="22"/>
  <c r="C67" i="22"/>
  <c r="D66" i="22"/>
  <c r="C66" i="22"/>
  <c r="D65" i="22"/>
  <c r="C65" i="22"/>
  <c r="D64" i="22"/>
  <c r="C64" i="22"/>
  <c r="D63" i="22"/>
  <c r="C63" i="22"/>
  <c r="D62" i="22"/>
  <c r="C62" i="22"/>
  <c r="D61" i="22"/>
  <c r="C61" i="22"/>
  <c r="D60" i="22"/>
  <c r="C60" i="22"/>
  <c r="D56" i="22"/>
  <c r="C56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16" i="22"/>
  <c r="C16" i="22"/>
  <c r="D15" i="22"/>
  <c r="C15" i="22"/>
  <c r="D14" i="22"/>
  <c r="C14" i="22"/>
  <c r="D13" i="22"/>
  <c r="C13" i="22"/>
  <c r="D12" i="22"/>
  <c r="C12" i="22"/>
  <c r="C198" i="22" l="1"/>
  <c r="D181" i="22"/>
  <c r="D147" i="22"/>
  <c r="C147" i="22"/>
  <c r="D17" i="22"/>
  <c r="D77" i="22"/>
  <c r="D118" i="22"/>
  <c r="C17" i="22"/>
  <c r="C92" i="22"/>
  <c r="C101" i="22"/>
  <c r="D101" i="22"/>
  <c r="C118" i="22"/>
  <c r="D164" i="22"/>
  <c r="C77" i="22"/>
  <c r="D92" i="22"/>
  <c r="C164" i="22"/>
  <c r="C139" i="22"/>
  <c r="C110" i="22"/>
  <c r="D139" i="22"/>
  <c r="D110" i="22"/>
  <c r="C181" i="22"/>
  <c r="C57" i="22"/>
  <c r="D57" i="22"/>
  <c r="C183" i="22" l="1"/>
  <c r="C187" i="22" s="1"/>
  <c r="D183" i="22"/>
  <c r="D190" i="22" s="1"/>
  <c r="C190" i="22" l="1"/>
  <c r="C208" i="20"/>
  <c r="C207" i="20"/>
  <c r="C206" i="20"/>
  <c r="C205" i="20"/>
  <c r="C203" i="20"/>
  <c r="C202" i="20"/>
  <c r="C201" i="20"/>
  <c r="C197" i="20"/>
  <c r="C196" i="20"/>
  <c r="C195" i="20"/>
  <c r="C194" i="20"/>
  <c r="C198" i="20" s="1"/>
  <c r="C186" i="20"/>
  <c r="D180" i="20"/>
  <c r="C180" i="20"/>
  <c r="D179" i="20"/>
  <c r="C179" i="20"/>
  <c r="D178" i="20"/>
  <c r="C178" i="20"/>
  <c r="D177" i="20"/>
  <c r="C177" i="20"/>
  <c r="D176" i="20"/>
  <c r="C176" i="20"/>
  <c r="D175" i="20"/>
  <c r="C175" i="20"/>
  <c r="D174" i="20"/>
  <c r="C174" i="20"/>
  <c r="D173" i="20"/>
  <c r="C173" i="20"/>
  <c r="D172" i="20"/>
  <c r="C172" i="20"/>
  <c r="D171" i="20"/>
  <c r="C171" i="20"/>
  <c r="D170" i="20"/>
  <c r="C170" i="20"/>
  <c r="D169" i="20"/>
  <c r="C169" i="20"/>
  <c r="D168" i="20"/>
  <c r="C168" i="20"/>
  <c r="D167" i="20"/>
  <c r="C167" i="20"/>
  <c r="D163" i="20"/>
  <c r="C163" i="20"/>
  <c r="D162" i="20"/>
  <c r="C162" i="20"/>
  <c r="D161" i="20"/>
  <c r="C161" i="20"/>
  <c r="D160" i="20"/>
  <c r="C160" i="20"/>
  <c r="D159" i="20"/>
  <c r="C159" i="20"/>
  <c r="D158" i="20"/>
  <c r="C158" i="20"/>
  <c r="D157" i="20"/>
  <c r="C157" i="20"/>
  <c r="D156" i="20"/>
  <c r="C156" i="20"/>
  <c r="D155" i="20"/>
  <c r="C155" i="20"/>
  <c r="D154" i="20"/>
  <c r="C154" i="20"/>
  <c r="D153" i="20"/>
  <c r="C153" i="20"/>
  <c r="D152" i="20"/>
  <c r="C152" i="20"/>
  <c r="D151" i="20"/>
  <c r="C151" i="20"/>
  <c r="D150" i="20"/>
  <c r="C150" i="20"/>
  <c r="D146" i="20"/>
  <c r="C146" i="20"/>
  <c r="D145" i="20"/>
  <c r="C145" i="20"/>
  <c r="D144" i="20"/>
  <c r="C144" i="20"/>
  <c r="D143" i="20"/>
  <c r="C143" i="20"/>
  <c r="D142" i="20"/>
  <c r="C142" i="20"/>
  <c r="D138" i="20"/>
  <c r="C138" i="20"/>
  <c r="D137" i="20"/>
  <c r="C137" i="20"/>
  <c r="D136" i="20"/>
  <c r="C136" i="20"/>
  <c r="D135" i="20"/>
  <c r="C135" i="20"/>
  <c r="D134" i="20"/>
  <c r="C134" i="20"/>
  <c r="D133" i="20"/>
  <c r="C133" i="20"/>
  <c r="D131" i="20"/>
  <c r="C131" i="20"/>
  <c r="D130" i="20"/>
  <c r="C130" i="20"/>
  <c r="D129" i="20"/>
  <c r="C129" i="20"/>
  <c r="D128" i="20"/>
  <c r="C128" i="20"/>
  <c r="D127" i="20"/>
  <c r="C127" i="20"/>
  <c r="D126" i="20"/>
  <c r="C126" i="20"/>
  <c r="D125" i="20"/>
  <c r="C125" i="20"/>
  <c r="D124" i="20"/>
  <c r="C124" i="20"/>
  <c r="D123" i="20"/>
  <c r="C123" i="20"/>
  <c r="D122" i="20"/>
  <c r="C122" i="20"/>
  <c r="D121" i="20"/>
  <c r="C121" i="20"/>
  <c r="D117" i="20"/>
  <c r="C117" i="20"/>
  <c r="D116" i="20"/>
  <c r="C116" i="20"/>
  <c r="D115" i="20"/>
  <c r="C115" i="20"/>
  <c r="D114" i="20"/>
  <c r="C114" i="20"/>
  <c r="D113" i="20"/>
  <c r="C113" i="20"/>
  <c r="D109" i="20"/>
  <c r="C109" i="20"/>
  <c r="D108" i="20"/>
  <c r="C108" i="20"/>
  <c r="D107" i="20"/>
  <c r="C107" i="20"/>
  <c r="D106" i="20"/>
  <c r="C106" i="20"/>
  <c r="D105" i="20"/>
  <c r="C105" i="20"/>
  <c r="D104" i="20"/>
  <c r="C104" i="20"/>
  <c r="D100" i="20"/>
  <c r="C100" i="20"/>
  <c r="D99" i="20"/>
  <c r="C99" i="20"/>
  <c r="D98" i="20"/>
  <c r="C98" i="20"/>
  <c r="D97" i="20"/>
  <c r="C97" i="20"/>
  <c r="D96" i="20"/>
  <c r="C96" i="20"/>
  <c r="D95" i="20"/>
  <c r="C95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C80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D63" i="20"/>
  <c r="C63" i="20"/>
  <c r="D62" i="20"/>
  <c r="C62" i="20"/>
  <c r="D61" i="20"/>
  <c r="C61" i="20"/>
  <c r="D60" i="20"/>
  <c r="C60" i="20"/>
  <c r="D56" i="20"/>
  <c r="C56" i="20"/>
  <c r="D55" i="20"/>
  <c r="C55" i="20"/>
  <c r="D54" i="20"/>
  <c r="C54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16" i="20"/>
  <c r="C16" i="20"/>
  <c r="D15" i="20"/>
  <c r="C15" i="20"/>
  <c r="D14" i="20"/>
  <c r="C14" i="20"/>
  <c r="D13" i="20"/>
  <c r="C13" i="20"/>
  <c r="D12" i="20"/>
  <c r="C12" i="20"/>
  <c r="C110" i="20" l="1"/>
  <c r="D110" i="20"/>
  <c r="D118" i="20"/>
  <c r="D181" i="20"/>
  <c r="C17" i="20"/>
  <c r="D139" i="20"/>
  <c r="D17" i="20"/>
  <c r="D77" i="20"/>
  <c r="C147" i="20"/>
  <c r="C164" i="20"/>
  <c r="C92" i="20"/>
  <c r="C101" i="20"/>
  <c r="D147" i="20"/>
  <c r="D101" i="20"/>
  <c r="C118" i="20"/>
  <c r="C77" i="20"/>
  <c r="D164" i="20"/>
  <c r="D92" i="20"/>
  <c r="C139" i="20"/>
  <c r="C181" i="20"/>
  <c r="D57" i="20"/>
  <c r="C57" i="20"/>
  <c r="C183" i="20" l="1"/>
  <c r="C187" i="20" s="1"/>
  <c r="D183" i="20"/>
  <c r="D190" i="20" s="1"/>
  <c r="C190" i="20" l="1"/>
  <c r="C208" i="19"/>
  <c r="C207" i="19"/>
  <c r="C206" i="19"/>
  <c r="C205" i="19"/>
  <c r="C203" i="19"/>
  <c r="C202" i="19"/>
  <c r="C201" i="19"/>
  <c r="C197" i="19"/>
  <c r="C196" i="19"/>
  <c r="C195" i="19"/>
  <c r="C194" i="19"/>
  <c r="C186" i="19"/>
  <c r="D180" i="19"/>
  <c r="C180" i="19"/>
  <c r="D179" i="19"/>
  <c r="C179" i="19"/>
  <c r="D178" i="19"/>
  <c r="C178" i="19"/>
  <c r="D177" i="19"/>
  <c r="C177" i="19"/>
  <c r="D176" i="19"/>
  <c r="C176" i="19"/>
  <c r="D175" i="19"/>
  <c r="C175" i="19"/>
  <c r="D174" i="19"/>
  <c r="C174" i="19"/>
  <c r="D173" i="19"/>
  <c r="C173" i="19"/>
  <c r="D172" i="19"/>
  <c r="C172" i="19"/>
  <c r="D171" i="19"/>
  <c r="C171" i="19"/>
  <c r="D170" i="19"/>
  <c r="C170" i="19"/>
  <c r="D169" i="19"/>
  <c r="C169" i="19"/>
  <c r="D168" i="19"/>
  <c r="C168" i="19"/>
  <c r="D167" i="19"/>
  <c r="C167" i="19"/>
  <c r="D163" i="19"/>
  <c r="C163" i="19"/>
  <c r="D162" i="19"/>
  <c r="C162" i="19"/>
  <c r="D161" i="19"/>
  <c r="C161" i="19"/>
  <c r="D160" i="19"/>
  <c r="C160" i="19"/>
  <c r="D159" i="19"/>
  <c r="C159" i="19"/>
  <c r="D158" i="19"/>
  <c r="C158" i="19"/>
  <c r="D157" i="19"/>
  <c r="C157" i="19"/>
  <c r="D156" i="19"/>
  <c r="C156" i="19"/>
  <c r="D155" i="19"/>
  <c r="C155" i="19"/>
  <c r="D154" i="19"/>
  <c r="C154" i="19"/>
  <c r="D153" i="19"/>
  <c r="C153" i="19"/>
  <c r="D152" i="19"/>
  <c r="C152" i="19"/>
  <c r="D151" i="19"/>
  <c r="C151" i="19"/>
  <c r="D150" i="19"/>
  <c r="C150" i="19"/>
  <c r="D146" i="19"/>
  <c r="C146" i="19"/>
  <c r="D145" i="19"/>
  <c r="C145" i="19"/>
  <c r="D144" i="19"/>
  <c r="C144" i="19"/>
  <c r="D143" i="19"/>
  <c r="C143" i="19"/>
  <c r="D142" i="19"/>
  <c r="C142" i="19"/>
  <c r="D138" i="19"/>
  <c r="C138" i="19"/>
  <c r="D137" i="19"/>
  <c r="C137" i="19"/>
  <c r="D136" i="19"/>
  <c r="C136" i="19"/>
  <c r="D135" i="19"/>
  <c r="C135" i="19"/>
  <c r="D134" i="19"/>
  <c r="C134" i="19"/>
  <c r="D133" i="19"/>
  <c r="C133" i="19"/>
  <c r="D131" i="19"/>
  <c r="C131" i="19"/>
  <c r="D130" i="19"/>
  <c r="C130" i="19"/>
  <c r="D129" i="19"/>
  <c r="C129" i="19"/>
  <c r="D128" i="19"/>
  <c r="C128" i="19"/>
  <c r="D127" i="19"/>
  <c r="C127" i="19"/>
  <c r="D126" i="19"/>
  <c r="C126" i="19"/>
  <c r="D125" i="19"/>
  <c r="C125" i="19"/>
  <c r="D124" i="19"/>
  <c r="C124" i="19"/>
  <c r="D123" i="19"/>
  <c r="C123" i="19"/>
  <c r="D122" i="19"/>
  <c r="C122" i="19"/>
  <c r="D121" i="19"/>
  <c r="C121" i="19"/>
  <c r="D117" i="19"/>
  <c r="C117" i="19"/>
  <c r="D116" i="19"/>
  <c r="C116" i="19"/>
  <c r="D115" i="19"/>
  <c r="C115" i="19"/>
  <c r="D114" i="19"/>
  <c r="C114" i="19"/>
  <c r="D113" i="19"/>
  <c r="C113" i="19"/>
  <c r="D109" i="19"/>
  <c r="C109" i="19"/>
  <c r="D108" i="19"/>
  <c r="C108" i="19"/>
  <c r="D107" i="19"/>
  <c r="C107" i="19"/>
  <c r="D106" i="19"/>
  <c r="C106" i="19"/>
  <c r="D105" i="19"/>
  <c r="C105" i="19"/>
  <c r="D104" i="19"/>
  <c r="C104" i="19"/>
  <c r="D100" i="19"/>
  <c r="C100" i="19"/>
  <c r="D99" i="19"/>
  <c r="C99" i="19"/>
  <c r="D98" i="19"/>
  <c r="C98" i="19"/>
  <c r="D97" i="19"/>
  <c r="C97" i="19"/>
  <c r="D96" i="19"/>
  <c r="C96" i="19"/>
  <c r="D95" i="19"/>
  <c r="C95" i="19"/>
  <c r="D91" i="19"/>
  <c r="C91" i="19"/>
  <c r="D90" i="19"/>
  <c r="C90" i="19"/>
  <c r="D89" i="19"/>
  <c r="C89" i="19"/>
  <c r="D88" i="19"/>
  <c r="C88" i="19"/>
  <c r="D87" i="19"/>
  <c r="C87" i="19"/>
  <c r="D86" i="19"/>
  <c r="C86" i="19"/>
  <c r="D85" i="19"/>
  <c r="C85" i="19"/>
  <c r="D84" i="19"/>
  <c r="C84" i="19"/>
  <c r="D83" i="19"/>
  <c r="C83" i="19"/>
  <c r="D82" i="19"/>
  <c r="C82" i="19"/>
  <c r="D81" i="19"/>
  <c r="C81" i="19"/>
  <c r="D80" i="19"/>
  <c r="C80" i="19"/>
  <c r="D76" i="19"/>
  <c r="C76" i="19"/>
  <c r="D75" i="19"/>
  <c r="C75" i="19"/>
  <c r="D74" i="19"/>
  <c r="C74" i="19"/>
  <c r="D73" i="19"/>
  <c r="C73" i="19"/>
  <c r="D72" i="19"/>
  <c r="C72" i="19"/>
  <c r="D71" i="19"/>
  <c r="C71" i="19"/>
  <c r="D70" i="19"/>
  <c r="C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3" i="19"/>
  <c r="C63" i="19"/>
  <c r="D62" i="19"/>
  <c r="C62" i="19"/>
  <c r="D61" i="19"/>
  <c r="C61" i="19"/>
  <c r="D60" i="19"/>
  <c r="C60" i="19"/>
  <c r="D56" i="19"/>
  <c r="C56" i="19"/>
  <c r="D55" i="19"/>
  <c r="C55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C46" i="19"/>
  <c r="D45" i="19"/>
  <c r="C45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16" i="19"/>
  <c r="C16" i="19"/>
  <c r="D15" i="19"/>
  <c r="C15" i="19"/>
  <c r="D14" i="19"/>
  <c r="C14" i="19"/>
  <c r="D13" i="19"/>
  <c r="C13" i="19"/>
  <c r="D12" i="19"/>
  <c r="C12" i="19"/>
  <c r="C110" i="19" l="1"/>
  <c r="C198" i="19"/>
  <c r="D181" i="19"/>
  <c r="D147" i="19"/>
  <c r="D110" i="19"/>
  <c r="C17" i="19"/>
  <c r="C77" i="19"/>
  <c r="C147" i="19"/>
  <c r="D17" i="19"/>
  <c r="D77" i="19"/>
  <c r="C164" i="19"/>
  <c r="D92" i="19"/>
  <c r="C118" i="19"/>
  <c r="C139" i="19"/>
  <c r="C92" i="19"/>
  <c r="C101" i="19"/>
  <c r="D164" i="19"/>
  <c r="D101" i="19"/>
  <c r="D118" i="19"/>
  <c r="D139" i="19"/>
  <c r="C181" i="19"/>
  <c r="C57" i="19"/>
  <c r="D57" i="19"/>
  <c r="C183" i="19" l="1"/>
  <c r="C187" i="19" s="1"/>
  <c r="D183" i="19"/>
  <c r="D190" i="19" s="1"/>
  <c r="C190" i="19" l="1"/>
  <c r="C208" i="21"/>
  <c r="C207" i="21"/>
  <c r="C206" i="21"/>
  <c r="C205" i="21"/>
  <c r="C203" i="21"/>
  <c r="C202" i="21"/>
  <c r="C201" i="21"/>
  <c r="C197" i="21"/>
  <c r="C196" i="21"/>
  <c r="C195" i="21"/>
  <c r="C194" i="21"/>
  <c r="C186" i="21"/>
  <c r="D180" i="21"/>
  <c r="C180" i="21"/>
  <c r="D179" i="21"/>
  <c r="C179" i="21"/>
  <c r="D178" i="21"/>
  <c r="C178" i="21"/>
  <c r="D177" i="21"/>
  <c r="C177" i="21"/>
  <c r="D176" i="21"/>
  <c r="C176" i="21"/>
  <c r="D175" i="21"/>
  <c r="C175" i="21"/>
  <c r="D174" i="21"/>
  <c r="C174" i="21"/>
  <c r="D173" i="21"/>
  <c r="C173" i="21"/>
  <c r="D172" i="21"/>
  <c r="C172" i="21"/>
  <c r="D171" i="21"/>
  <c r="C171" i="21"/>
  <c r="D170" i="21"/>
  <c r="C170" i="21"/>
  <c r="D169" i="21"/>
  <c r="C169" i="21"/>
  <c r="D168" i="21"/>
  <c r="C168" i="21"/>
  <c r="D167" i="21"/>
  <c r="C167" i="21"/>
  <c r="D163" i="21"/>
  <c r="C163" i="21"/>
  <c r="D162" i="21"/>
  <c r="C162" i="21"/>
  <c r="D161" i="21"/>
  <c r="C161" i="21"/>
  <c r="D160" i="21"/>
  <c r="C160" i="21"/>
  <c r="D159" i="21"/>
  <c r="C159" i="21"/>
  <c r="D158" i="21"/>
  <c r="C158" i="21"/>
  <c r="D157" i="21"/>
  <c r="C157" i="21"/>
  <c r="D156" i="21"/>
  <c r="C156" i="21"/>
  <c r="D155" i="21"/>
  <c r="C155" i="21"/>
  <c r="D154" i="21"/>
  <c r="C154" i="21"/>
  <c r="D153" i="21"/>
  <c r="C153" i="21"/>
  <c r="D152" i="21"/>
  <c r="C152" i="21"/>
  <c r="D151" i="21"/>
  <c r="C151" i="21"/>
  <c r="D150" i="21"/>
  <c r="C150" i="21"/>
  <c r="D146" i="21"/>
  <c r="C146" i="21"/>
  <c r="D145" i="21"/>
  <c r="C145" i="21"/>
  <c r="D144" i="21"/>
  <c r="C144" i="21"/>
  <c r="D143" i="21"/>
  <c r="C143" i="21"/>
  <c r="D142" i="21"/>
  <c r="C142" i="21"/>
  <c r="D138" i="21"/>
  <c r="C138" i="21"/>
  <c r="D137" i="21"/>
  <c r="C137" i="21"/>
  <c r="D136" i="21"/>
  <c r="C136" i="21"/>
  <c r="D135" i="21"/>
  <c r="C135" i="21"/>
  <c r="D134" i="21"/>
  <c r="C134" i="21"/>
  <c r="D133" i="21"/>
  <c r="C133" i="21"/>
  <c r="D131" i="21"/>
  <c r="C131" i="21"/>
  <c r="D130" i="21"/>
  <c r="C130" i="21"/>
  <c r="D129" i="21"/>
  <c r="C129" i="21"/>
  <c r="D128" i="21"/>
  <c r="C128" i="21"/>
  <c r="D127" i="21"/>
  <c r="C127" i="21"/>
  <c r="D126" i="21"/>
  <c r="C126" i="21"/>
  <c r="D125" i="21"/>
  <c r="C125" i="21"/>
  <c r="D124" i="21"/>
  <c r="C124" i="21"/>
  <c r="D123" i="21"/>
  <c r="C123" i="21"/>
  <c r="D122" i="21"/>
  <c r="C122" i="21"/>
  <c r="D121" i="21"/>
  <c r="C121" i="21"/>
  <c r="D117" i="21"/>
  <c r="C117" i="21"/>
  <c r="D116" i="21"/>
  <c r="C116" i="21"/>
  <c r="D115" i="21"/>
  <c r="C115" i="21"/>
  <c r="D114" i="21"/>
  <c r="C114" i="21"/>
  <c r="D113" i="21"/>
  <c r="C113" i="21"/>
  <c r="D109" i="21"/>
  <c r="C109" i="21"/>
  <c r="D108" i="21"/>
  <c r="C108" i="21"/>
  <c r="D107" i="21"/>
  <c r="C107" i="21"/>
  <c r="D106" i="21"/>
  <c r="C106" i="21"/>
  <c r="D105" i="21"/>
  <c r="C105" i="21"/>
  <c r="D104" i="21"/>
  <c r="C104" i="21"/>
  <c r="D100" i="21"/>
  <c r="C100" i="21"/>
  <c r="D99" i="21"/>
  <c r="C99" i="21"/>
  <c r="D98" i="21"/>
  <c r="C98" i="21"/>
  <c r="D97" i="21"/>
  <c r="C97" i="21"/>
  <c r="D96" i="21"/>
  <c r="C96" i="21"/>
  <c r="D95" i="21"/>
  <c r="C95" i="21"/>
  <c r="D91" i="21"/>
  <c r="C91" i="21"/>
  <c r="D90" i="21"/>
  <c r="C9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D83" i="21"/>
  <c r="C83" i="21"/>
  <c r="D82" i="21"/>
  <c r="C82" i="21"/>
  <c r="D81" i="21"/>
  <c r="C81" i="21"/>
  <c r="D80" i="21"/>
  <c r="C80" i="2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6" i="21"/>
  <c r="C66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16" i="21"/>
  <c r="C16" i="21"/>
  <c r="D15" i="21"/>
  <c r="C15" i="21"/>
  <c r="D14" i="21"/>
  <c r="C14" i="21"/>
  <c r="D13" i="21"/>
  <c r="C13" i="21"/>
  <c r="D12" i="21"/>
  <c r="C12" i="21"/>
  <c r="C198" i="21" l="1"/>
  <c r="D181" i="21"/>
  <c r="D110" i="21"/>
  <c r="D139" i="21"/>
  <c r="D147" i="21"/>
  <c r="C17" i="21"/>
  <c r="D17" i="21"/>
  <c r="D118" i="21"/>
  <c r="D77" i="21"/>
  <c r="C147" i="21"/>
  <c r="C77" i="21"/>
  <c r="C92" i="21"/>
  <c r="C101" i="21"/>
  <c r="C164" i="21"/>
  <c r="D92" i="21"/>
  <c r="C139" i="21"/>
  <c r="D101" i="21"/>
  <c r="D164" i="21"/>
  <c r="C118" i="21"/>
  <c r="C110" i="21"/>
  <c r="C181" i="21"/>
  <c r="C57" i="21"/>
  <c r="D57" i="21"/>
  <c r="D183" i="21" l="1"/>
  <c r="D190" i="21" s="1"/>
  <c r="C183" i="21"/>
  <c r="C187" i="21" s="1"/>
  <c r="C190" i="21" l="1"/>
  <c r="E180" i="7" l="1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6" i="7"/>
  <c r="E145" i="7"/>
  <c r="E144" i="7"/>
  <c r="E143" i="7"/>
  <c r="E142" i="7"/>
  <c r="E138" i="7"/>
  <c r="E137" i="7"/>
  <c r="E136" i="7"/>
  <c r="E135" i="7"/>
  <c r="E134" i="7"/>
  <c r="E133" i="7"/>
  <c r="E131" i="7"/>
  <c r="E130" i="7"/>
  <c r="E129" i="7"/>
  <c r="E128" i="7"/>
  <c r="E127" i="7"/>
  <c r="E126" i="7"/>
  <c r="E125" i="7"/>
  <c r="E124" i="7"/>
  <c r="E123" i="7"/>
  <c r="E122" i="7"/>
  <c r="E121" i="7"/>
  <c r="E117" i="7"/>
  <c r="E116" i="7"/>
  <c r="E115" i="7"/>
  <c r="E114" i="7"/>
  <c r="E113" i="7"/>
  <c r="E109" i="7"/>
  <c r="E108" i="7"/>
  <c r="E107" i="7"/>
  <c r="E106" i="7"/>
  <c r="E105" i="7"/>
  <c r="E104" i="7"/>
  <c r="E100" i="7"/>
  <c r="E99" i="7"/>
  <c r="E98" i="7"/>
  <c r="E97" i="7"/>
  <c r="E96" i="7"/>
  <c r="E95" i="7"/>
  <c r="E91" i="7"/>
  <c r="E90" i="7"/>
  <c r="E89" i="7"/>
  <c r="E88" i="7"/>
  <c r="E87" i="7"/>
  <c r="E86" i="7"/>
  <c r="E85" i="7"/>
  <c r="E84" i="7"/>
  <c r="E83" i="7"/>
  <c r="E82" i="7"/>
  <c r="E81" i="7"/>
  <c r="E80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16" i="7"/>
  <c r="E15" i="7"/>
  <c r="E14" i="7"/>
  <c r="E13" i="7"/>
  <c r="E12" i="7"/>
  <c r="E180" i="36"/>
  <c r="E179" i="36"/>
  <c r="E178" i="36"/>
  <c r="E177" i="36"/>
  <c r="E176" i="36"/>
  <c r="E175" i="36"/>
  <c r="E174" i="36"/>
  <c r="E173" i="36"/>
  <c r="E172" i="36"/>
  <c r="E171" i="36"/>
  <c r="E170" i="36"/>
  <c r="E169" i="36"/>
  <c r="E168" i="36"/>
  <c r="E167" i="36"/>
  <c r="E163" i="36"/>
  <c r="E162" i="36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6" i="36"/>
  <c r="E145" i="36"/>
  <c r="E144" i="36"/>
  <c r="E143" i="36"/>
  <c r="E142" i="36"/>
  <c r="E138" i="36"/>
  <c r="E137" i="36"/>
  <c r="E136" i="36"/>
  <c r="E135" i="36"/>
  <c r="E134" i="36"/>
  <c r="E133" i="36"/>
  <c r="E131" i="36"/>
  <c r="E130" i="36"/>
  <c r="E129" i="36"/>
  <c r="E128" i="36"/>
  <c r="E127" i="36"/>
  <c r="E126" i="36"/>
  <c r="E125" i="36"/>
  <c r="E124" i="36"/>
  <c r="E123" i="36"/>
  <c r="E122" i="36"/>
  <c r="E121" i="36"/>
  <c r="E117" i="36"/>
  <c r="E116" i="36"/>
  <c r="E115" i="36"/>
  <c r="E114" i="36"/>
  <c r="E113" i="36"/>
  <c r="E109" i="36"/>
  <c r="E108" i="36"/>
  <c r="E107" i="36"/>
  <c r="E106" i="36"/>
  <c r="E105" i="36"/>
  <c r="E104" i="36"/>
  <c r="E100" i="36"/>
  <c r="E99" i="36"/>
  <c r="E98" i="36"/>
  <c r="E97" i="36"/>
  <c r="E96" i="36"/>
  <c r="E95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16" i="36"/>
  <c r="E15" i="36"/>
  <c r="E14" i="36"/>
  <c r="E13" i="36"/>
  <c r="E12" i="36"/>
  <c r="E118" i="7" l="1"/>
  <c r="E17" i="7"/>
  <c r="E147" i="7"/>
  <c r="E77" i="7"/>
  <c r="E101" i="7"/>
  <c r="E101" i="36"/>
  <c r="E147" i="36"/>
  <c r="E17" i="36"/>
  <c r="E139" i="36"/>
  <c r="E181" i="36"/>
  <c r="E77" i="36"/>
  <c r="E164" i="36"/>
  <c r="E92" i="36"/>
  <c r="E57" i="36"/>
  <c r="E110" i="36"/>
  <c r="E118" i="36"/>
  <c r="E164" i="7"/>
  <c r="E110" i="7"/>
  <c r="E139" i="7"/>
  <c r="E92" i="7"/>
  <c r="E57" i="7"/>
  <c r="E181" i="7"/>
  <c r="E202" i="36"/>
  <c r="G202" i="36" s="1"/>
  <c r="E201" i="36"/>
  <c r="F198" i="36"/>
  <c r="E197" i="36"/>
  <c r="G197" i="36" s="1"/>
  <c r="E196" i="36"/>
  <c r="G196" i="36" s="1"/>
  <c r="E195" i="36"/>
  <c r="G195" i="36" s="1"/>
  <c r="E194" i="36"/>
  <c r="K183" i="36"/>
  <c r="K19" i="36" s="1"/>
  <c r="J183" i="36"/>
  <c r="F181" i="36"/>
  <c r="G180" i="36"/>
  <c r="G179" i="36"/>
  <c r="G178" i="36"/>
  <c r="G177" i="36"/>
  <c r="G175" i="36"/>
  <c r="G173" i="36"/>
  <c r="G172" i="36"/>
  <c r="G171" i="36"/>
  <c r="G169" i="36"/>
  <c r="G168" i="36"/>
  <c r="F164" i="36"/>
  <c r="G163" i="36"/>
  <c r="G162" i="36"/>
  <c r="G161" i="36"/>
  <c r="G160" i="36"/>
  <c r="G159" i="36"/>
  <c r="G158" i="36"/>
  <c r="G156" i="36"/>
  <c r="G155" i="36"/>
  <c r="G154" i="36"/>
  <c r="G153" i="36"/>
  <c r="G152" i="36"/>
  <c r="G150" i="36"/>
  <c r="F147" i="36"/>
  <c r="G146" i="36"/>
  <c r="G145" i="36"/>
  <c r="G143" i="36"/>
  <c r="G142" i="36"/>
  <c r="F139" i="36"/>
  <c r="G138" i="36"/>
  <c r="G137" i="36"/>
  <c r="G136" i="36"/>
  <c r="G134" i="36"/>
  <c r="G133" i="36"/>
  <c r="G131" i="36"/>
  <c r="G129" i="36"/>
  <c r="G128" i="36"/>
  <c r="G127" i="36"/>
  <c r="G126" i="36"/>
  <c r="G125" i="36"/>
  <c r="G123" i="36"/>
  <c r="F118" i="36"/>
  <c r="G117" i="36"/>
  <c r="G116" i="36"/>
  <c r="G115" i="36"/>
  <c r="G114" i="36"/>
  <c r="G113" i="36"/>
  <c r="F110" i="36"/>
  <c r="G109" i="36"/>
  <c r="G108" i="36"/>
  <c r="G107" i="36"/>
  <c r="G106" i="36"/>
  <c r="G105" i="36"/>
  <c r="F101" i="36"/>
  <c r="G100" i="36"/>
  <c r="G98" i="36"/>
  <c r="G97" i="36"/>
  <c r="G96" i="36"/>
  <c r="F92" i="36"/>
  <c r="G91" i="36"/>
  <c r="G90" i="36"/>
  <c r="G88" i="36"/>
  <c r="G87" i="36"/>
  <c r="G85" i="36"/>
  <c r="G84" i="36"/>
  <c r="G83" i="36"/>
  <c r="G81" i="36"/>
  <c r="F77" i="36"/>
  <c r="G76" i="36"/>
  <c r="G75" i="36"/>
  <c r="G74" i="36"/>
  <c r="G73" i="36"/>
  <c r="G72" i="36"/>
  <c r="G71" i="36"/>
  <c r="G70" i="36"/>
  <c r="G68" i="36"/>
  <c r="G67" i="36"/>
  <c r="G66" i="36"/>
  <c r="G65" i="36"/>
  <c r="G64" i="36"/>
  <c r="G63" i="36"/>
  <c r="G62" i="36"/>
  <c r="G61" i="36"/>
  <c r="F57" i="36"/>
  <c r="G56" i="36"/>
  <c r="G55" i="36"/>
  <c r="G53" i="36"/>
  <c r="G52" i="36"/>
  <c r="G51" i="36"/>
  <c r="G49" i="36"/>
  <c r="G48" i="36"/>
  <c r="G47" i="36"/>
  <c r="G46" i="36"/>
  <c r="G45" i="36"/>
  <c r="G44" i="36"/>
  <c r="G43" i="36"/>
  <c r="G41" i="36"/>
  <c r="G40" i="36"/>
  <c r="G39" i="36"/>
  <c r="G38" i="36"/>
  <c r="G37" i="36"/>
  <c r="G36" i="36"/>
  <c r="G35" i="36"/>
  <c r="G33" i="36"/>
  <c r="G32" i="36"/>
  <c r="G31" i="36"/>
  <c r="G30" i="36"/>
  <c r="G29" i="36"/>
  <c r="G28" i="36"/>
  <c r="G27" i="36"/>
  <c r="G25" i="36"/>
  <c r="G23" i="36"/>
  <c r="G21" i="36"/>
  <c r="F17" i="36"/>
  <c r="N16" i="36"/>
  <c r="G16" i="36"/>
  <c r="G15" i="36"/>
  <c r="G14" i="36"/>
  <c r="G13" i="36"/>
  <c r="K18" i="36" l="1"/>
  <c r="G194" i="36"/>
  <c r="G198" i="36" s="1"/>
  <c r="G42" i="36"/>
  <c r="G54" i="36"/>
  <c r="G86" i="36"/>
  <c r="G174" i="36"/>
  <c r="G69" i="36"/>
  <c r="G82" i="36"/>
  <c r="G104" i="36"/>
  <c r="G118" i="36"/>
  <c r="G124" i="36"/>
  <c r="G151" i="36"/>
  <c r="G26" i="36"/>
  <c r="G50" i="36"/>
  <c r="G95" i="36"/>
  <c r="G99" i="36"/>
  <c r="G130" i="36"/>
  <c r="G144" i="36"/>
  <c r="G157" i="36"/>
  <c r="G170" i="36"/>
  <c r="G22" i="36"/>
  <c r="G34" i="36"/>
  <c r="G89" i="36"/>
  <c r="G181" i="36"/>
  <c r="G176" i="36"/>
  <c r="G12" i="36"/>
  <c r="G135" i="36"/>
  <c r="G57" i="36"/>
  <c r="G122" i="36"/>
  <c r="M15" i="36"/>
  <c r="M13" i="36"/>
  <c r="G139" i="36"/>
  <c r="G121" i="36"/>
  <c r="M14" i="36"/>
  <c r="G77" i="36"/>
  <c r="G24" i="36"/>
  <c r="F183" i="36"/>
  <c r="G60" i="36"/>
  <c r="G201" i="36"/>
  <c r="G147" i="36"/>
  <c r="G110" i="36"/>
  <c r="G92" i="36"/>
  <c r="G80" i="36"/>
  <c r="G101" i="36"/>
  <c r="G164" i="36"/>
  <c r="G167" i="36"/>
  <c r="E198" i="36"/>
  <c r="M87" i="36" l="1"/>
  <c r="F190" i="36"/>
  <c r="M12" i="36"/>
  <c r="G183" i="36"/>
  <c r="H172" i="36" s="1"/>
  <c r="M155" i="36"/>
  <c r="M159" i="36"/>
  <c r="H198" i="36"/>
  <c r="M151" i="36"/>
  <c r="M180" i="36"/>
  <c r="M44" i="36"/>
  <c r="M28" i="36"/>
  <c r="K14" i="36"/>
  <c r="M21" i="36"/>
  <c r="M172" i="36"/>
  <c r="M170" i="36"/>
  <c r="M104" i="36"/>
  <c r="M37" i="36"/>
  <c r="M33" i="36"/>
  <c r="M146" i="36"/>
  <c r="M137" i="36"/>
  <c r="M128" i="36"/>
  <c r="M157" i="36"/>
  <c r="M144" i="36"/>
  <c r="M135" i="36"/>
  <c r="M117" i="36"/>
  <c r="M97" i="36"/>
  <c r="M84" i="36"/>
  <c r="M74" i="36"/>
  <c r="M69" i="36"/>
  <c r="M177" i="36"/>
  <c r="M53" i="36"/>
  <c r="M49" i="36"/>
  <c r="M30" i="36"/>
  <c r="M41" i="36"/>
  <c r="M95" i="36"/>
  <c r="M73" i="36"/>
  <c r="M25" i="36"/>
  <c r="M122" i="36"/>
  <c r="M91" i="36"/>
  <c r="M23" i="36"/>
  <c r="M106" i="36"/>
  <c r="M125" i="36"/>
  <c r="M92" i="36"/>
  <c r="M29" i="36"/>
  <c r="M105" i="36"/>
  <c r="M88" i="36"/>
  <c r="M77" i="36"/>
  <c r="M167" i="36"/>
  <c r="M150" i="36"/>
  <c r="M145" i="36"/>
  <c r="M142" i="36"/>
  <c r="M174" i="36"/>
  <c r="M158" i="36"/>
  <c r="M100" i="36"/>
  <c r="M86" i="36"/>
  <c r="M64" i="36"/>
  <c r="M72" i="36"/>
  <c r="M57" i="36"/>
  <c r="M154" i="36"/>
  <c r="M153" i="36"/>
  <c r="K15" i="36"/>
  <c r="M38" i="36"/>
  <c r="M131" i="36"/>
  <c r="M43" i="36"/>
  <c r="M24" i="36"/>
  <c r="M143" i="36"/>
  <c r="M42" i="36"/>
  <c r="M139" i="36"/>
  <c r="M40" i="36"/>
  <c r="M70" i="36"/>
  <c r="M31" i="36"/>
  <c r="M118" i="36"/>
  <c r="M179" i="36"/>
  <c r="M152" i="36"/>
  <c r="M176" i="36"/>
  <c r="M101" i="36"/>
  <c r="H194" i="36"/>
  <c r="M39" i="36"/>
  <c r="M85" i="36"/>
  <c r="M116" i="36"/>
  <c r="M34" i="36"/>
  <c r="M107" i="36"/>
  <c r="M175" i="36"/>
  <c r="M90" i="36"/>
  <c r="M136" i="36"/>
  <c r="M75" i="36"/>
  <c r="M138" i="36"/>
  <c r="M36" i="36"/>
  <c r="M96" i="36"/>
  <c r="M27" i="36"/>
  <c r="M67" i="36"/>
  <c r="H196" i="36"/>
  <c r="M22" i="36"/>
  <c r="M45" i="36"/>
  <c r="M89" i="36"/>
  <c r="M123" i="36"/>
  <c r="M168" i="36"/>
  <c r="M181" i="36"/>
  <c r="H195" i="36"/>
  <c r="M76" i="36"/>
  <c r="M32" i="36"/>
  <c r="M173" i="36"/>
  <c r="M114" i="36"/>
  <c r="E203" i="36"/>
  <c r="G203" i="36"/>
  <c r="M80" i="36"/>
  <c r="M66" i="36"/>
  <c r="M47" i="36"/>
  <c r="M160" i="36"/>
  <c r="M98" i="36"/>
  <c r="M169" i="36"/>
  <c r="M56" i="36"/>
  <c r="M124" i="36"/>
  <c r="M163" i="36"/>
  <c r="M71" i="36"/>
  <c r="M26" i="36"/>
  <c r="M51" i="36"/>
  <c r="H197" i="36"/>
  <c r="M46" i="36"/>
  <c r="M109" i="36"/>
  <c r="M52" i="36"/>
  <c r="M115" i="36"/>
  <c r="M81" i="36"/>
  <c r="M99" i="36"/>
  <c r="M126" i="36"/>
  <c r="M156" i="36"/>
  <c r="M130" i="36"/>
  <c r="M48" i="36"/>
  <c r="M62" i="36"/>
  <c r="M129" i="36"/>
  <c r="M65" i="36"/>
  <c r="M110" i="36"/>
  <c r="M61" i="36"/>
  <c r="M113" i="36"/>
  <c r="M68" i="36"/>
  <c r="M164" i="36"/>
  <c r="M147" i="36"/>
  <c r="M54" i="36"/>
  <c r="M83" i="36"/>
  <c r="M171" i="36"/>
  <c r="M133" i="36"/>
  <c r="M178" i="36"/>
  <c r="M161" i="36"/>
  <c r="M162" i="36"/>
  <c r="M55" i="36"/>
  <c r="M134" i="36"/>
  <c r="M50" i="36"/>
  <c r="M60" i="36"/>
  <c r="G17" i="36"/>
  <c r="M63" i="36"/>
  <c r="E183" i="36"/>
  <c r="M127" i="36"/>
  <c r="M82" i="36"/>
  <c r="M121" i="36"/>
  <c r="M35" i="36"/>
  <c r="M108" i="36"/>
  <c r="E202" i="27"/>
  <c r="E201" i="27"/>
  <c r="G205" i="36" l="1"/>
  <c r="H43" i="36"/>
  <c r="H80" i="36"/>
  <c r="H65" i="36"/>
  <c r="H29" i="36"/>
  <c r="H121" i="36"/>
  <c r="H138" i="36"/>
  <c r="H100" i="36"/>
  <c r="H113" i="36"/>
  <c r="H33" i="36"/>
  <c r="H48" i="36"/>
  <c r="H55" i="36"/>
  <c r="H91" i="36"/>
  <c r="H127" i="36"/>
  <c r="H157" i="36"/>
  <c r="H109" i="36"/>
  <c r="H135" i="36"/>
  <c r="H41" i="36"/>
  <c r="H116" i="36"/>
  <c r="M183" i="36"/>
  <c r="H133" i="36"/>
  <c r="H83" i="36"/>
  <c r="H46" i="36"/>
  <c r="H31" i="36"/>
  <c r="H39" i="36"/>
  <c r="H108" i="36"/>
  <c r="H180" i="36"/>
  <c r="H175" i="36"/>
  <c r="H26" i="36"/>
  <c r="H170" i="36"/>
  <c r="H73" i="36"/>
  <c r="H85" i="36"/>
  <c r="H40" i="36"/>
  <c r="H45" i="36"/>
  <c r="H28" i="36"/>
  <c r="H42" i="36"/>
  <c r="H98" i="36"/>
  <c r="H47" i="36"/>
  <c r="H21" i="36"/>
  <c r="H134" i="36"/>
  <c r="H107" i="36"/>
  <c r="H154" i="36"/>
  <c r="H51" i="36"/>
  <c r="H50" i="36"/>
  <c r="H117" i="36"/>
  <c r="H38" i="36"/>
  <c r="H128" i="36"/>
  <c r="H69" i="36"/>
  <c r="H177" i="36"/>
  <c r="H23" i="36"/>
  <c r="H147" i="36"/>
  <c r="H164" i="36"/>
  <c r="H110" i="36"/>
  <c r="H124" i="36"/>
  <c r="H35" i="36"/>
  <c r="H68" i="36"/>
  <c r="H155" i="36"/>
  <c r="H105" i="36"/>
  <c r="H99" i="36"/>
  <c r="H158" i="36"/>
  <c r="H106" i="36"/>
  <c r="H74" i="36"/>
  <c r="H171" i="36"/>
  <c r="H30" i="36"/>
  <c r="H60" i="36"/>
  <c r="H61" i="36"/>
  <c r="H90" i="36"/>
  <c r="H86" i="36"/>
  <c r="H169" i="36"/>
  <c r="H49" i="36"/>
  <c r="H87" i="36"/>
  <c r="H97" i="36"/>
  <c r="H151" i="36"/>
  <c r="H54" i="36"/>
  <c r="H82" i="36"/>
  <c r="H178" i="36"/>
  <c r="H71" i="36"/>
  <c r="H114" i="36"/>
  <c r="H32" i="36"/>
  <c r="H144" i="36"/>
  <c r="H95" i="36"/>
  <c r="H160" i="36"/>
  <c r="H143" i="36"/>
  <c r="H66" i="36"/>
  <c r="H53" i="36"/>
  <c r="H156" i="36"/>
  <c r="H123" i="36"/>
  <c r="H174" i="36"/>
  <c r="H125" i="36"/>
  <c r="H101" i="36"/>
  <c r="H136" i="36"/>
  <c r="H131" i="36"/>
  <c r="H122" i="36"/>
  <c r="H167" i="36"/>
  <c r="H75" i="36"/>
  <c r="H176" i="36"/>
  <c r="H76" i="36"/>
  <c r="H137" i="36"/>
  <c r="H183" i="36"/>
  <c r="H89" i="36"/>
  <c r="H159" i="36"/>
  <c r="H81" i="36"/>
  <c r="H181" i="36"/>
  <c r="H64" i="36"/>
  <c r="H62" i="36"/>
  <c r="H77" i="36"/>
  <c r="H126" i="36"/>
  <c r="H72" i="36"/>
  <c r="H70" i="36"/>
  <c r="H130" i="36"/>
  <c r="H161" i="36"/>
  <c r="H88" i="36"/>
  <c r="H56" i="36"/>
  <c r="H25" i="36"/>
  <c r="K13" i="36"/>
  <c r="H150" i="36"/>
  <c r="H173" i="36"/>
  <c r="H118" i="36"/>
  <c r="H104" i="36"/>
  <c r="H139" i="36"/>
  <c r="H52" i="36"/>
  <c r="H146" i="36"/>
  <c r="H153" i="36"/>
  <c r="H142" i="36"/>
  <c r="H92" i="36"/>
  <c r="H44" i="36"/>
  <c r="H115" i="36"/>
  <c r="H145" i="36"/>
  <c r="H67" i="36"/>
  <c r="H63" i="36"/>
  <c r="H37" i="36"/>
  <c r="H96" i="36"/>
  <c r="H84" i="36"/>
  <c r="H34" i="36"/>
  <c r="H27" i="36"/>
  <c r="H57" i="36"/>
  <c r="H36" i="36"/>
  <c r="H24" i="36"/>
  <c r="H152" i="36"/>
  <c r="H163" i="36"/>
  <c r="H22" i="36"/>
  <c r="H179" i="36"/>
  <c r="H168" i="36"/>
  <c r="H162" i="36"/>
  <c r="H129" i="36"/>
  <c r="E190" i="36"/>
  <c r="E205" i="36"/>
  <c r="E206" i="36" s="1"/>
  <c r="H17" i="36"/>
  <c r="G190" i="36"/>
  <c r="M17" i="36"/>
  <c r="K12" i="36"/>
  <c r="H12" i="36"/>
  <c r="H15" i="36"/>
  <c r="H16" i="36"/>
  <c r="H14" i="36"/>
  <c r="H13" i="36"/>
  <c r="G206" i="36" l="1"/>
  <c r="K16" i="36"/>
  <c r="G207" i="36"/>
  <c r="M190" i="36"/>
  <c r="E207" i="36"/>
  <c r="G208" i="36" l="1"/>
  <c r="E208" i="36"/>
  <c r="K183" i="21" l="1"/>
  <c r="K183" i="19"/>
  <c r="K183" i="20"/>
  <c r="K183" i="5"/>
  <c r="K183" i="22"/>
  <c r="K183" i="6"/>
  <c r="K183" i="27"/>
  <c r="K183" i="35"/>
  <c r="K183" i="7"/>
  <c r="K183" i="23"/>
  <c r="K183" i="24"/>
  <c r="K183" i="10"/>
  <c r="K183" i="11"/>
  <c r="K183" i="13"/>
  <c r="K183" i="25"/>
  <c r="J183" i="21"/>
  <c r="J183" i="19"/>
  <c r="J183" i="20"/>
  <c r="J183" i="5"/>
  <c r="J183" i="22"/>
  <c r="J183" i="6"/>
  <c r="J183" i="27"/>
  <c r="J183" i="35"/>
  <c r="J183" i="7"/>
  <c r="J183" i="23"/>
  <c r="J183" i="24"/>
  <c r="J183" i="10"/>
  <c r="J183" i="11"/>
  <c r="J183" i="13"/>
  <c r="J183" i="25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80" i="35"/>
  <c r="E179" i="35"/>
  <c r="E178" i="35"/>
  <c r="E177" i="35"/>
  <c r="E176" i="35"/>
  <c r="E175" i="35"/>
  <c r="E174" i="35"/>
  <c r="E173" i="35"/>
  <c r="E172" i="35"/>
  <c r="E171" i="35"/>
  <c r="E170" i="35"/>
  <c r="E169" i="35"/>
  <c r="E168" i="35"/>
  <c r="E167" i="35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63" i="35"/>
  <c r="E162" i="35"/>
  <c r="E161" i="35"/>
  <c r="E160" i="35"/>
  <c r="E159" i="35"/>
  <c r="E158" i="35"/>
  <c r="E157" i="35"/>
  <c r="E156" i="35"/>
  <c r="E155" i="35"/>
  <c r="E154" i="35"/>
  <c r="E153" i="35"/>
  <c r="E152" i="35"/>
  <c r="E151" i="35"/>
  <c r="E150" i="35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6" i="21"/>
  <c r="E145" i="21"/>
  <c r="E144" i="21"/>
  <c r="E143" i="21"/>
  <c r="E142" i="21"/>
  <c r="E146" i="19"/>
  <c r="E145" i="19"/>
  <c r="E144" i="19"/>
  <c r="E143" i="19"/>
  <c r="E142" i="19"/>
  <c r="E146" i="20"/>
  <c r="E145" i="20"/>
  <c r="E144" i="20"/>
  <c r="E143" i="20"/>
  <c r="E142" i="20"/>
  <c r="E146" i="5"/>
  <c r="E145" i="5"/>
  <c r="E144" i="5"/>
  <c r="E143" i="5"/>
  <c r="E142" i="5"/>
  <c r="E146" i="22"/>
  <c r="E145" i="22"/>
  <c r="E144" i="22"/>
  <c r="E143" i="22"/>
  <c r="E142" i="22"/>
  <c r="E146" i="6"/>
  <c r="E145" i="6"/>
  <c r="E144" i="6"/>
  <c r="E143" i="6"/>
  <c r="E142" i="6"/>
  <c r="E146" i="27"/>
  <c r="E145" i="27"/>
  <c r="E144" i="27"/>
  <c r="E143" i="27"/>
  <c r="E142" i="27"/>
  <c r="E146" i="35"/>
  <c r="E145" i="35"/>
  <c r="E144" i="35"/>
  <c r="E143" i="35"/>
  <c r="E142" i="35"/>
  <c r="E146" i="23"/>
  <c r="E145" i="23"/>
  <c r="E144" i="23"/>
  <c r="E143" i="23"/>
  <c r="E142" i="23"/>
  <c r="E146" i="24"/>
  <c r="E145" i="24"/>
  <c r="E144" i="24"/>
  <c r="E143" i="24"/>
  <c r="E142" i="24"/>
  <c r="E146" i="10"/>
  <c r="E145" i="10"/>
  <c r="E144" i="10"/>
  <c r="E143" i="10"/>
  <c r="E142" i="10"/>
  <c r="E146" i="11"/>
  <c r="E145" i="11"/>
  <c r="E144" i="11"/>
  <c r="E143" i="11"/>
  <c r="E142" i="11"/>
  <c r="E146" i="13"/>
  <c r="E145" i="13"/>
  <c r="E144" i="13"/>
  <c r="E143" i="13"/>
  <c r="E142" i="13"/>
  <c r="E146" i="25"/>
  <c r="E145" i="25"/>
  <c r="E144" i="25"/>
  <c r="E143" i="25"/>
  <c r="E142" i="25"/>
  <c r="E138" i="21"/>
  <c r="E137" i="21"/>
  <c r="E136" i="21"/>
  <c r="E135" i="21"/>
  <c r="E134" i="21"/>
  <c r="E133" i="21"/>
  <c r="E138" i="19"/>
  <c r="E137" i="19"/>
  <c r="E136" i="19"/>
  <c r="E135" i="19"/>
  <c r="E134" i="19"/>
  <c r="E133" i="19"/>
  <c r="E138" i="20"/>
  <c r="E137" i="20"/>
  <c r="E136" i="20"/>
  <c r="E135" i="20"/>
  <c r="E134" i="20"/>
  <c r="E133" i="20"/>
  <c r="E138" i="5"/>
  <c r="E137" i="5"/>
  <c r="E136" i="5"/>
  <c r="E135" i="5"/>
  <c r="E134" i="5"/>
  <c r="E133" i="5"/>
  <c r="E138" i="22"/>
  <c r="E137" i="22"/>
  <c r="E136" i="22"/>
  <c r="E135" i="22"/>
  <c r="E134" i="22"/>
  <c r="E133" i="22"/>
  <c r="E138" i="6"/>
  <c r="E137" i="6"/>
  <c r="E136" i="6"/>
  <c r="E135" i="6"/>
  <c r="E134" i="6"/>
  <c r="E133" i="6"/>
  <c r="E138" i="27"/>
  <c r="E137" i="27"/>
  <c r="E136" i="27"/>
  <c r="E135" i="27"/>
  <c r="E134" i="27"/>
  <c r="E133" i="27"/>
  <c r="E138" i="35"/>
  <c r="E137" i="35"/>
  <c r="E136" i="35"/>
  <c r="E135" i="35"/>
  <c r="E134" i="35"/>
  <c r="E133" i="35"/>
  <c r="E138" i="23"/>
  <c r="E137" i="23"/>
  <c r="E136" i="23"/>
  <c r="E135" i="23"/>
  <c r="E134" i="23"/>
  <c r="E133" i="23"/>
  <c r="E138" i="24"/>
  <c r="E137" i="24"/>
  <c r="E136" i="24"/>
  <c r="E135" i="24"/>
  <c r="E134" i="24"/>
  <c r="E133" i="24"/>
  <c r="E138" i="10"/>
  <c r="E137" i="10"/>
  <c r="E136" i="10"/>
  <c r="E135" i="10"/>
  <c r="E134" i="10"/>
  <c r="E133" i="10"/>
  <c r="E138" i="11"/>
  <c r="E137" i="11"/>
  <c r="E136" i="11"/>
  <c r="E135" i="11"/>
  <c r="E134" i="11"/>
  <c r="E133" i="11"/>
  <c r="E138" i="13"/>
  <c r="E137" i="13"/>
  <c r="E136" i="13"/>
  <c r="E135" i="13"/>
  <c r="E134" i="13"/>
  <c r="E133" i="13"/>
  <c r="E138" i="25"/>
  <c r="E137" i="25"/>
  <c r="E136" i="25"/>
  <c r="E135" i="25"/>
  <c r="E134" i="25"/>
  <c r="E133" i="25"/>
  <c r="E131" i="21"/>
  <c r="E130" i="21"/>
  <c r="E129" i="21"/>
  <c r="E128" i="21"/>
  <c r="E127" i="21"/>
  <c r="E126" i="21"/>
  <c r="E125" i="21"/>
  <c r="E124" i="21"/>
  <c r="E123" i="21"/>
  <c r="E122" i="21"/>
  <c r="E121" i="21"/>
  <c r="E131" i="19"/>
  <c r="E130" i="19"/>
  <c r="E129" i="19"/>
  <c r="E128" i="19"/>
  <c r="E127" i="19"/>
  <c r="E126" i="19"/>
  <c r="E125" i="19"/>
  <c r="E124" i="19"/>
  <c r="E123" i="19"/>
  <c r="E122" i="19"/>
  <c r="E121" i="19"/>
  <c r="E131" i="20"/>
  <c r="E130" i="20"/>
  <c r="E129" i="20"/>
  <c r="E128" i="20"/>
  <c r="E127" i="20"/>
  <c r="E126" i="20"/>
  <c r="E125" i="20"/>
  <c r="E124" i="20"/>
  <c r="E123" i="20"/>
  <c r="E122" i="20"/>
  <c r="E121" i="20"/>
  <c r="E131" i="5"/>
  <c r="E130" i="5"/>
  <c r="E129" i="5"/>
  <c r="E128" i="5"/>
  <c r="E127" i="5"/>
  <c r="E126" i="5"/>
  <c r="E125" i="5"/>
  <c r="E124" i="5"/>
  <c r="E123" i="5"/>
  <c r="E122" i="5"/>
  <c r="E121" i="5"/>
  <c r="E131" i="22"/>
  <c r="E130" i="22"/>
  <c r="E129" i="22"/>
  <c r="E128" i="22"/>
  <c r="E127" i="22"/>
  <c r="E126" i="22"/>
  <c r="E125" i="22"/>
  <c r="E124" i="22"/>
  <c r="E123" i="22"/>
  <c r="E122" i="22"/>
  <c r="E121" i="22"/>
  <c r="E131" i="6"/>
  <c r="E130" i="6"/>
  <c r="E129" i="6"/>
  <c r="E128" i="6"/>
  <c r="E127" i="6"/>
  <c r="E126" i="6"/>
  <c r="E125" i="6"/>
  <c r="E124" i="6"/>
  <c r="E123" i="6"/>
  <c r="E122" i="6"/>
  <c r="E121" i="6"/>
  <c r="E131" i="27"/>
  <c r="E130" i="27"/>
  <c r="E129" i="27"/>
  <c r="E128" i="27"/>
  <c r="E127" i="27"/>
  <c r="E126" i="27"/>
  <c r="E125" i="27"/>
  <c r="E124" i="27"/>
  <c r="E123" i="27"/>
  <c r="E122" i="27"/>
  <c r="E121" i="27"/>
  <c r="E131" i="35"/>
  <c r="E130" i="35"/>
  <c r="E129" i="35"/>
  <c r="E128" i="35"/>
  <c r="E127" i="35"/>
  <c r="E126" i="35"/>
  <c r="E125" i="35"/>
  <c r="E124" i="35"/>
  <c r="E123" i="35"/>
  <c r="E122" i="35"/>
  <c r="E121" i="35"/>
  <c r="E131" i="23"/>
  <c r="E130" i="23"/>
  <c r="E129" i="23"/>
  <c r="E128" i="23"/>
  <c r="E127" i="23"/>
  <c r="E126" i="23"/>
  <c r="E125" i="23"/>
  <c r="E124" i="23"/>
  <c r="E123" i="23"/>
  <c r="E122" i="23"/>
  <c r="E121" i="23"/>
  <c r="E131" i="24"/>
  <c r="E130" i="24"/>
  <c r="E129" i="24"/>
  <c r="E128" i="24"/>
  <c r="E127" i="24"/>
  <c r="E126" i="24"/>
  <c r="E125" i="24"/>
  <c r="E124" i="24"/>
  <c r="E123" i="24"/>
  <c r="E122" i="24"/>
  <c r="E121" i="24"/>
  <c r="E131" i="10"/>
  <c r="E130" i="10"/>
  <c r="E129" i="10"/>
  <c r="E128" i="10"/>
  <c r="E127" i="10"/>
  <c r="E126" i="10"/>
  <c r="E125" i="10"/>
  <c r="E124" i="10"/>
  <c r="E123" i="10"/>
  <c r="E122" i="10"/>
  <c r="E121" i="10"/>
  <c r="E131" i="11"/>
  <c r="E130" i="11"/>
  <c r="E129" i="11"/>
  <c r="E128" i="11"/>
  <c r="E127" i="11"/>
  <c r="E126" i="11"/>
  <c r="E125" i="11"/>
  <c r="E124" i="11"/>
  <c r="E123" i="11"/>
  <c r="E122" i="11"/>
  <c r="E121" i="11"/>
  <c r="E131" i="13"/>
  <c r="E130" i="13"/>
  <c r="E129" i="13"/>
  <c r="E128" i="13"/>
  <c r="E127" i="13"/>
  <c r="E126" i="13"/>
  <c r="E125" i="13"/>
  <c r="E124" i="13"/>
  <c r="E123" i="13"/>
  <c r="E122" i="13"/>
  <c r="E121" i="13"/>
  <c r="E131" i="25"/>
  <c r="E130" i="25"/>
  <c r="E129" i="25"/>
  <c r="E128" i="25"/>
  <c r="E127" i="25"/>
  <c r="E126" i="25"/>
  <c r="E125" i="25"/>
  <c r="E124" i="25"/>
  <c r="E123" i="25"/>
  <c r="E122" i="25"/>
  <c r="E121" i="25"/>
  <c r="E117" i="21"/>
  <c r="E116" i="21"/>
  <c r="E115" i="21"/>
  <c r="E114" i="21"/>
  <c r="E113" i="21"/>
  <c r="E117" i="19"/>
  <c r="E116" i="19"/>
  <c r="E115" i="19"/>
  <c r="E114" i="19"/>
  <c r="E113" i="19"/>
  <c r="E117" i="20"/>
  <c r="E116" i="20"/>
  <c r="E115" i="20"/>
  <c r="E114" i="20"/>
  <c r="E113" i="20"/>
  <c r="E117" i="5"/>
  <c r="E116" i="5"/>
  <c r="E115" i="5"/>
  <c r="E114" i="5"/>
  <c r="E113" i="5"/>
  <c r="E117" i="22"/>
  <c r="E116" i="22"/>
  <c r="E115" i="22"/>
  <c r="E114" i="22"/>
  <c r="E113" i="22"/>
  <c r="E117" i="6"/>
  <c r="E116" i="6"/>
  <c r="E115" i="6"/>
  <c r="E114" i="6"/>
  <c r="E113" i="6"/>
  <c r="E117" i="27"/>
  <c r="E116" i="27"/>
  <c r="E115" i="27"/>
  <c r="E114" i="27"/>
  <c r="E113" i="27"/>
  <c r="E117" i="35"/>
  <c r="E116" i="35"/>
  <c r="E115" i="35"/>
  <c r="E114" i="35"/>
  <c r="E113" i="35"/>
  <c r="E117" i="23"/>
  <c r="E116" i="23"/>
  <c r="E115" i="23"/>
  <c r="E114" i="23"/>
  <c r="E113" i="23"/>
  <c r="E117" i="24"/>
  <c r="E116" i="24"/>
  <c r="E115" i="24"/>
  <c r="E114" i="24"/>
  <c r="E113" i="24"/>
  <c r="E117" i="10"/>
  <c r="E116" i="10"/>
  <c r="E115" i="10"/>
  <c r="E114" i="10"/>
  <c r="E113" i="10"/>
  <c r="E117" i="11"/>
  <c r="E116" i="11"/>
  <c r="E115" i="11"/>
  <c r="E114" i="11"/>
  <c r="E113" i="11"/>
  <c r="E117" i="13"/>
  <c r="E116" i="13"/>
  <c r="E115" i="13"/>
  <c r="E114" i="13"/>
  <c r="E113" i="13"/>
  <c r="E117" i="25"/>
  <c r="E116" i="25"/>
  <c r="E115" i="25"/>
  <c r="E114" i="25"/>
  <c r="E113" i="25"/>
  <c r="E109" i="21"/>
  <c r="E108" i="21"/>
  <c r="E107" i="21"/>
  <c r="E106" i="21"/>
  <c r="E105" i="21"/>
  <c r="E104" i="21"/>
  <c r="E109" i="19"/>
  <c r="E108" i="19"/>
  <c r="E107" i="19"/>
  <c r="E106" i="19"/>
  <c r="E105" i="19"/>
  <c r="E104" i="19"/>
  <c r="E109" i="20"/>
  <c r="E108" i="20"/>
  <c r="E107" i="20"/>
  <c r="E106" i="20"/>
  <c r="E105" i="20"/>
  <c r="E104" i="20"/>
  <c r="E109" i="5"/>
  <c r="E108" i="5"/>
  <c r="E107" i="5"/>
  <c r="E106" i="5"/>
  <c r="E105" i="5"/>
  <c r="E104" i="5"/>
  <c r="E109" i="22"/>
  <c r="E108" i="22"/>
  <c r="E107" i="22"/>
  <c r="E106" i="22"/>
  <c r="E105" i="22"/>
  <c r="E104" i="22"/>
  <c r="E109" i="6"/>
  <c r="E108" i="6"/>
  <c r="E107" i="6"/>
  <c r="E106" i="6"/>
  <c r="E105" i="6"/>
  <c r="E104" i="6"/>
  <c r="E109" i="27"/>
  <c r="E108" i="27"/>
  <c r="E107" i="27"/>
  <c r="E106" i="27"/>
  <c r="E105" i="27"/>
  <c r="E104" i="27"/>
  <c r="E109" i="35"/>
  <c r="E108" i="35"/>
  <c r="E107" i="35"/>
  <c r="E106" i="35"/>
  <c r="E105" i="35"/>
  <c r="E104" i="35"/>
  <c r="E109" i="23"/>
  <c r="E108" i="23"/>
  <c r="E107" i="23"/>
  <c r="E106" i="23"/>
  <c r="E105" i="23"/>
  <c r="E104" i="23"/>
  <c r="E109" i="24"/>
  <c r="E108" i="24"/>
  <c r="E107" i="24"/>
  <c r="E106" i="24"/>
  <c r="E105" i="24"/>
  <c r="E104" i="24"/>
  <c r="E109" i="10"/>
  <c r="E108" i="10"/>
  <c r="E107" i="10"/>
  <c r="E106" i="10"/>
  <c r="E105" i="10"/>
  <c r="E104" i="10"/>
  <c r="E109" i="11"/>
  <c r="E108" i="11"/>
  <c r="E107" i="11"/>
  <c r="E106" i="11"/>
  <c r="E105" i="11"/>
  <c r="E104" i="11"/>
  <c r="E109" i="13"/>
  <c r="E108" i="13"/>
  <c r="E107" i="13"/>
  <c r="E106" i="13"/>
  <c r="E105" i="13"/>
  <c r="E104" i="13"/>
  <c r="E109" i="25"/>
  <c r="E108" i="25"/>
  <c r="E107" i="25"/>
  <c r="E106" i="25"/>
  <c r="E105" i="25"/>
  <c r="E104" i="25"/>
  <c r="E100" i="21"/>
  <c r="E99" i="21"/>
  <c r="E98" i="21"/>
  <c r="E97" i="21"/>
  <c r="E96" i="21"/>
  <c r="E95" i="21"/>
  <c r="E100" i="19"/>
  <c r="E99" i="19"/>
  <c r="E98" i="19"/>
  <c r="E97" i="19"/>
  <c r="E96" i="19"/>
  <c r="E95" i="19"/>
  <c r="E100" i="20"/>
  <c r="E99" i="20"/>
  <c r="E98" i="20"/>
  <c r="E97" i="20"/>
  <c r="E96" i="20"/>
  <c r="E95" i="20"/>
  <c r="E100" i="5"/>
  <c r="E99" i="5"/>
  <c r="E98" i="5"/>
  <c r="E97" i="5"/>
  <c r="E96" i="5"/>
  <c r="E95" i="5"/>
  <c r="E100" i="22"/>
  <c r="E99" i="22"/>
  <c r="E98" i="22"/>
  <c r="E97" i="22"/>
  <c r="E96" i="22"/>
  <c r="E95" i="22"/>
  <c r="E100" i="6"/>
  <c r="E99" i="6"/>
  <c r="E98" i="6"/>
  <c r="E97" i="6"/>
  <c r="E96" i="6"/>
  <c r="E95" i="6"/>
  <c r="E100" i="27"/>
  <c r="E99" i="27"/>
  <c r="E98" i="27"/>
  <c r="E97" i="27"/>
  <c r="E96" i="27"/>
  <c r="E95" i="27"/>
  <c r="E100" i="35"/>
  <c r="E99" i="35"/>
  <c r="E98" i="35"/>
  <c r="E97" i="35"/>
  <c r="E96" i="35"/>
  <c r="E95" i="35"/>
  <c r="E100" i="23"/>
  <c r="E99" i="23"/>
  <c r="E98" i="23"/>
  <c r="E97" i="23"/>
  <c r="E96" i="23"/>
  <c r="E95" i="23"/>
  <c r="E100" i="24"/>
  <c r="E99" i="24"/>
  <c r="E98" i="24"/>
  <c r="E97" i="24"/>
  <c r="E96" i="24"/>
  <c r="E95" i="24"/>
  <c r="E100" i="10"/>
  <c r="E99" i="10"/>
  <c r="E98" i="10"/>
  <c r="E97" i="10"/>
  <c r="E96" i="10"/>
  <c r="E95" i="10"/>
  <c r="E100" i="11"/>
  <c r="E99" i="11"/>
  <c r="E98" i="11"/>
  <c r="E97" i="11"/>
  <c r="E96" i="11"/>
  <c r="E95" i="11"/>
  <c r="E100" i="13"/>
  <c r="E99" i="13"/>
  <c r="E98" i="13"/>
  <c r="E97" i="13"/>
  <c r="E96" i="13"/>
  <c r="E95" i="13"/>
  <c r="E100" i="25"/>
  <c r="E99" i="25"/>
  <c r="E98" i="25"/>
  <c r="E97" i="25"/>
  <c r="E96" i="25"/>
  <c r="E95" i="25"/>
  <c r="E91" i="21"/>
  <c r="E90" i="21"/>
  <c r="E89" i="21"/>
  <c r="E88" i="21"/>
  <c r="E87" i="21"/>
  <c r="E86" i="21"/>
  <c r="E85" i="21"/>
  <c r="E84" i="21"/>
  <c r="E83" i="21"/>
  <c r="E82" i="21"/>
  <c r="E81" i="21"/>
  <c r="E80" i="21"/>
  <c r="E91" i="19"/>
  <c r="E90" i="19"/>
  <c r="E89" i="19"/>
  <c r="E88" i="19"/>
  <c r="E87" i="19"/>
  <c r="E86" i="19"/>
  <c r="E85" i="19"/>
  <c r="E84" i="19"/>
  <c r="E83" i="19"/>
  <c r="E82" i="19"/>
  <c r="E81" i="19"/>
  <c r="E80" i="19"/>
  <c r="E91" i="20"/>
  <c r="E90" i="20"/>
  <c r="E89" i="20"/>
  <c r="E88" i="20"/>
  <c r="E87" i="20"/>
  <c r="E86" i="20"/>
  <c r="E85" i="20"/>
  <c r="E84" i="20"/>
  <c r="E83" i="20"/>
  <c r="E82" i="20"/>
  <c r="E81" i="20"/>
  <c r="E80" i="20"/>
  <c r="E91" i="5"/>
  <c r="E90" i="5"/>
  <c r="E89" i="5"/>
  <c r="E88" i="5"/>
  <c r="E87" i="5"/>
  <c r="E86" i="5"/>
  <c r="E85" i="5"/>
  <c r="E84" i="5"/>
  <c r="E83" i="5"/>
  <c r="E82" i="5"/>
  <c r="E81" i="5"/>
  <c r="E80" i="5"/>
  <c r="E91" i="22"/>
  <c r="E90" i="22"/>
  <c r="E89" i="22"/>
  <c r="E88" i="22"/>
  <c r="E87" i="22"/>
  <c r="E86" i="22"/>
  <c r="E85" i="22"/>
  <c r="E84" i="22"/>
  <c r="E83" i="22"/>
  <c r="E82" i="22"/>
  <c r="E81" i="22"/>
  <c r="E80" i="22"/>
  <c r="E91" i="6"/>
  <c r="E90" i="6"/>
  <c r="E89" i="6"/>
  <c r="E88" i="6"/>
  <c r="E87" i="6"/>
  <c r="E86" i="6"/>
  <c r="E85" i="6"/>
  <c r="E84" i="6"/>
  <c r="E83" i="6"/>
  <c r="E82" i="6"/>
  <c r="E81" i="6"/>
  <c r="E80" i="6"/>
  <c r="E91" i="27"/>
  <c r="E90" i="27"/>
  <c r="E89" i="27"/>
  <c r="E88" i="27"/>
  <c r="E87" i="27"/>
  <c r="E86" i="27"/>
  <c r="E85" i="27"/>
  <c r="E84" i="27"/>
  <c r="E83" i="27"/>
  <c r="E82" i="27"/>
  <c r="E81" i="27"/>
  <c r="E80" i="27"/>
  <c r="E91" i="35"/>
  <c r="E90" i="35"/>
  <c r="E89" i="35"/>
  <c r="E88" i="35"/>
  <c r="E87" i="35"/>
  <c r="E86" i="35"/>
  <c r="E85" i="35"/>
  <c r="E84" i="35"/>
  <c r="E83" i="35"/>
  <c r="E82" i="35"/>
  <c r="E81" i="35"/>
  <c r="E80" i="35"/>
  <c r="E91" i="23"/>
  <c r="E90" i="23"/>
  <c r="E89" i="23"/>
  <c r="E88" i="23"/>
  <c r="E87" i="23"/>
  <c r="E86" i="23"/>
  <c r="E85" i="23"/>
  <c r="E84" i="23"/>
  <c r="E83" i="23"/>
  <c r="E82" i="23"/>
  <c r="E81" i="23"/>
  <c r="E80" i="23"/>
  <c r="E91" i="24"/>
  <c r="E90" i="24"/>
  <c r="E89" i="24"/>
  <c r="E88" i="24"/>
  <c r="E87" i="24"/>
  <c r="E86" i="24"/>
  <c r="E85" i="24"/>
  <c r="E84" i="24"/>
  <c r="E83" i="24"/>
  <c r="E82" i="24"/>
  <c r="E81" i="24"/>
  <c r="E80" i="24"/>
  <c r="E91" i="10"/>
  <c r="E90" i="10"/>
  <c r="E89" i="10"/>
  <c r="E88" i="10"/>
  <c r="E87" i="10"/>
  <c r="E86" i="10"/>
  <c r="E85" i="10"/>
  <c r="E84" i="10"/>
  <c r="E83" i="10"/>
  <c r="E82" i="10"/>
  <c r="E81" i="10"/>
  <c r="E80" i="10"/>
  <c r="E91" i="11"/>
  <c r="E90" i="11"/>
  <c r="E89" i="11"/>
  <c r="E88" i="11"/>
  <c r="E87" i="11"/>
  <c r="E86" i="11"/>
  <c r="E85" i="11"/>
  <c r="E84" i="11"/>
  <c r="E83" i="11"/>
  <c r="E82" i="11"/>
  <c r="E81" i="11"/>
  <c r="E80" i="11"/>
  <c r="E91" i="13"/>
  <c r="E90" i="13"/>
  <c r="E89" i="13"/>
  <c r="E88" i="13"/>
  <c r="E87" i="13"/>
  <c r="E86" i="13"/>
  <c r="E85" i="13"/>
  <c r="E84" i="13"/>
  <c r="E83" i="13"/>
  <c r="E82" i="13"/>
  <c r="E81" i="13"/>
  <c r="E80" i="13"/>
  <c r="E91" i="25"/>
  <c r="E90" i="25"/>
  <c r="E89" i="25"/>
  <c r="E88" i="25"/>
  <c r="E87" i="25"/>
  <c r="E86" i="25"/>
  <c r="E85" i="25"/>
  <c r="E84" i="25"/>
  <c r="E83" i="25"/>
  <c r="E82" i="25"/>
  <c r="E81" i="25"/>
  <c r="E80" i="25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16" i="21"/>
  <c r="E15" i="21"/>
  <c r="E14" i="21"/>
  <c r="E13" i="21"/>
  <c r="E16" i="19"/>
  <c r="E15" i="19"/>
  <c r="E14" i="19"/>
  <c r="E13" i="19"/>
  <c r="E16" i="20"/>
  <c r="E15" i="20"/>
  <c r="E14" i="20"/>
  <c r="E13" i="20"/>
  <c r="E16" i="5"/>
  <c r="E15" i="5"/>
  <c r="E14" i="5"/>
  <c r="E13" i="5"/>
  <c r="E16" i="22"/>
  <c r="E15" i="22"/>
  <c r="E14" i="22"/>
  <c r="E13" i="22"/>
  <c r="E16" i="6"/>
  <c r="E15" i="6"/>
  <c r="E14" i="6"/>
  <c r="E13" i="6"/>
  <c r="E16" i="27"/>
  <c r="E15" i="27"/>
  <c r="E14" i="27"/>
  <c r="E13" i="27"/>
  <c r="E16" i="35"/>
  <c r="E15" i="35"/>
  <c r="E14" i="35"/>
  <c r="E13" i="35"/>
  <c r="E16" i="23"/>
  <c r="E15" i="23"/>
  <c r="E14" i="23"/>
  <c r="E13" i="23"/>
  <c r="E16" i="24"/>
  <c r="E15" i="24"/>
  <c r="E14" i="24"/>
  <c r="E13" i="24"/>
  <c r="E16" i="10"/>
  <c r="E15" i="10"/>
  <c r="E14" i="10"/>
  <c r="E13" i="10"/>
  <c r="E16" i="11"/>
  <c r="E15" i="11"/>
  <c r="E14" i="11"/>
  <c r="E13" i="11"/>
  <c r="E16" i="13"/>
  <c r="E15" i="13"/>
  <c r="E14" i="13"/>
  <c r="E13" i="13"/>
  <c r="E16" i="25"/>
  <c r="E15" i="25"/>
  <c r="E14" i="25"/>
  <c r="E13" i="25"/>
  <c r="E12" i="21"/>
  <c r="E12" i="19"/>
  <c r="E12" i="20"/>
  <c r="E12" i="5"/>
  <c r="E12" i="22"/>
  <c r="E12" i="6"/>
  <c r="E12" i="27"/>
  <c r="E12" i="35"/>
  <c r="E12" i="23"/>
  <c r="E12" i="24"/>
  <c r="E12" i="10"/>
  <c r="E12" i="11"/>
  <c r="E12" i="13"/>
  <c r="E12" i="25"/>
  <c r="F92" i="35" l="1"/>
  <c r="E202" i="13" l="1"/>
  <c r="E201" i="13"/>
  <c r="E197" i="13"/>
  <c r="E196" i="13"/>
  <c r="E195" i="13"/>
  <c r="E194" i="13"/>
  <c r="E202" i="25"/>
  <c r="E201" i="25"/>
  <c r="E197" i="25"/>
  <c r="E196" i="25"/>
  <c r="E195" i="25"/>
  <c r="E194" i="25"/>
  <c r="E202" i="11"/>
  <c r="E201" i="11"/>
  <c r="E197" i="11"/>
  <c r="E196" i="11"/>
  <c r="E195" i="11"/>
  <c r="E194" i="11"/>
  <c r="E202" i="10"/>
  <c r="E201" i="10"/>
  <c r="E197" i="10"/>
  <c r="E196" i="10"/>
  <c r="E195" i="10"/>
  <c r="E203" i="10" l="1"/>
  <c r="E205" i="10" s="1"/>
  <c r="E147" i="25"/>
  <c r="E203" i="11"/>
  <c r="E205" i="11" s="1"/>
  <c r="E207" i="11" s="1"/>
  <c r="E118" i="10"/>
  <c r="E203" i="13"/>
  <c r="E205" i="13" s="1"/>
  <c r="E207" i="13" s="1"/>
  <c r="E110" i="13"/>
  <c r="E92" i="25"/>
  <c r="E110" i="25"/>
  <c r="E203" i="25"/>
  <c r="E205" i="25" s="1"/>
  <c r="E207" i="25" s="1"/>
  <c r="E181" i="13"/>
  <c r="E101" i="10"/>
  <c r="E139" i="10"/>
  <c r="E77" i="10"/>
  <c r="E139" i="11"/>
  <c r="E77" i="25"/>
  <c r="E17" i="10"/>
  <c r="E147" i="10"/>
  <c r="E77" i="11"/>
  <c r="E118" i="11"/>
  <c r="E181" i="25"/>
  <c r="E17" i="13"/>
  <c r="E57" i="13"/>
  <c r="E118" i="13"/>
  <c r="E110" i="11"/>
  <c r="E164" i="10"/>
  <c r="E92" i="10"/>
  <c r="E181" i="10"/>
  <c r="E164" i="11"/>
  <c r="E164" i="25"/>
  <c r="E17" i="11"/>
  <c r="E92" i="11"/>
  <c r="E181" i="11"/>
  <c r="E17" i="25"/>
  <c r="E57" i="25"/>
  <c r="E118" i="25"/>
  <c r="E101" i="13"/>
  <c r="E139" i="13"/>
  <c r="E147" i="13"/>
  <c r="E164" i="13"/>
  <c r="E101" i="25"/>
  <c r="E139" i="25"/>
  <c r="E101" i="11"/>
  <c r="E147" i="11"/>
  <c r="E92" i="13"/>
  <c r="E110" i="10"/>
  <c r="E77" i="13"/>
  <c r="E198" i="13"/>
  <c r="E198" i="25"/>
  <c r="E198" i="11"/>
  <c r="E57" i="11"/>
  <c r="E57" i="10"/>
  <c r="E194" i="10"/>
  <c r="E183" i="10" l="1"/>
  <c r="E190" i="10" s="1"/>
  <c r="E183" i="25"/>
  <c r="E190" i="25" s="1"/>
  <c r="E183" i="13"/>
  <c r="E190" i="13" s="1"/>
  <c r="E206" i="11"/>
  <c r="E208" i="11" s="1"/>
  <c r="E183" i="11"/>
  <c r="E190" i="11" s="1"/>
  <c r="E206" i="13"/>
  <c r="E208" i="13" s="1"/>
  <c r="E206" i="25"/>
  <c r="E208" i="25" s="1"/>
  <c r="E207" i="10"/>
  <c r="E198" i="10"/>
  <c r="E206" i="10" s="1"/>
  <c r="E208" i="10" l="1"/>
  <c r="E202" i="24" l="1"/>
  <c r="E201" i="24"/>
  <c r="E197" i="24"/>
  <c r="E196" i="24"/>
  <c r="E195" i="24"/>
  <c r="E194" i="24"/>
  <c r="E202" i="23"/>
  <c r="E201" i="23"/>
  <c r="E197" i="23"/>
  <c r="E196" i="23"/>
  <c r="E195" i="23"/>
  <c r="E194" i="23"/>
  <c r="E202" i="7"/>
  <c r="E201" i="7"/>
  <c r="E197" i="7"/>
  <c r="E196" i="7"/>
  <c r="E195" i="7"/>
  <c r="E194" i="7"/>
  <c r="E203" i="7" l="1"/>
  <c r="E205" i="7" s="1"/>
  <c r="E207" i="7" s="1"/>
  <c r="E203" i="24"/>
  <c r="E205" i="24" s="1"/>
  <c r="E207" i="24" s="1"/>
  <c r="E203" i="23"/>
  <c r="E205" i="23" s="1"/>
  <c r="E207" i="23" s="1"/>
  <c r="E17" i="24"/>
  <c r="E147" i="24"/>
  <c r="E57" i="24"/>
  <c r="E164" i="24"/>
  <c r="E77" i="23"/>
  <c r="E110" i="23"/>
  <c r="E181" i="23"/>
  <c r="E17" i="23"/>
  <c r="E57" i="23"/>
  <c r="E118" i="23"/>
  <c r="E92" i="24"/>
  <c r="E181" i="24"/>
  <c r="E110" i="24"/>
  <c r="E92" i="23"/>
  <c r="E101" i="24"/>
  <c r="E139" i="24"/>
  <c r="E101" i="23"/>
  <c r="E139" i="23"/>
  <c r="E147" i="23"/>
  <c r="E164" i="23"/>
  <c r="E77" i="24"/>
  <c r="E118" i="24"/>
  <c r="E198" i="24"/>
  <c r="E198" i="23"/>
  <c r="E198" i="7"/>
  <c r="E202" i="35"/>
  <c r="E201" i="35"/>
  <c r="E197" i="35"/>
  <c r="E196" i="35"/>
  <c r="E195" i="35"/>
  <c r="E197" i="27"/>
  <c r="E196" i="27"/>
  <c r="E195" i="27"/>
  <c r="E194" i="27"/>
  <c r="E202" i="6"/>
  <c r="E201" i="6"/>
  <c r="E197" i="6"/>
  <c r="E196" i="6"/>
  <c r="E195" i="6"/>
  <c r="E194" i="6"/>
  <c r="E202" i="22"/>
  <c r="E201" i="22"/>
  <c r="E197" i="22"/>
  <c r="E196" i="22"/>
  <c r="E195" i="22"/>
  <c r="E202" i="5"/>
  <c r="E201" i="5"/>
  <c r="E197" i="5"/>
  <c r="E196" i="5"/>
  <c r="E195" i="5"/>
  <c r="E194" i="5"/>
  <c r="E202" i="20"/>
  <c r="E201" i="20"/>
  <c r="E197" i="20"/>
  <c r="E196" i="20"/>
  <c r="E195" i="20"/>
  <c r="E202" i="19"/>
  <c r="E201" i="19"/>
  <c r="E197" i="19"/>
  <c r="E196" i="19"/>
  <c r="E195" i="19"/>
  <c r="E194" i="19"/>
  <c r="E203" i="5" l="1"/>
  <c r="E205" i="5" s="1"/>
  <c r="E207" i="5" s="1"/>
  <c r="E203" i="27"/>
  <c r="E205" i="27" s="1"/>
  <c r="E207" i="27" s="1"/>
  <c r="E147" i="6"/>
  <c r="E203" i="22"/>
  <c r="E205" i="22" s="1"/>
  <c r="E203" i="20"/>
  <c r="E205" i="20" s="1"/>
  <c r="E17" i="5"/>
  <c r="E206" i="24"/>
  <c r="E208" i="24" s="1"/>
  <c r="E118" i="35"/>
  <c r="E203" i="19"/>
  <c r="E205" i="19" s="1"/>
  <c r="E207" i="19" s="1"/>
  <c r="E203" i="6"/>
  <c r="E205" i="6" s="1"/>
  <c r="E207" i="6" s="1"/>
  <c r="E183" i="23"/>
  <c r="E190" i="23" s="1"/>
  <c r="E206" i="23"/>
  <c r="E208" i="23" s="1"/>
  <c r="E164" i="6"/>
  <c r="E17" i="27"/>
  <c r="E181" i="35"/>
  <c r="E118" i="6"/>
  <c r="E118" i="22"/>
  <c r="E147" i="27"/>
  <c r="E92" i="35"/>
  <c r="E17" i="20"/>
  <c r="E147" i="5"/>
  <c r="E183" i="7"/>
  <c r="E190" i="7" s="1"/>
  <c r="E110" i="5"/>
  <c r="E203" i="35"/>
  <c r="E110" i="20"/>
  <c r="E147" i="20"/>
  <c r="E17" i="6"/>
  <c r="E147" i="19"/>
  <c r="E118" i="27"/>
  <c r="E206" i="7"/>
  <c r="E208" i="7" s="1"/>
  <c r="E183" i="24"/>
  <c r="E190" i="24" s="1"/>
  <c r="E77" i="20"/>
  <c r="E110" i="27"/>
  <c r="E110" i="19"/>
  <c r="E118" i="5"/>
  <c r="E92" i="22"/>
  <c r="E101" i="22"/>
  <c r="E17" i="35"/>
  <c r="E147" i="35"/>
  <c r="E17" i="22"/>
  <c r="E110" i="35"/>
  <c r="E139" i="19"/>
  <c r="E57" i="20"/>
  <c r="E164" i="20"/>
  <c r="E110" i="22"/>
  <c r="E92" i="6"/>
  <c r="E139" i="35"/>
  <c r="E77" i="19"/>
  <c r="E92" i="19"/>
  <c r="E92" i="5"/>
  <c r="E92" i="27"/>
  <c r="E101" i="35"/>
  <c r="E139" i="27"/>
  <c r="E77" i="22"/>
  <c r="E147" i="22"/>
  <c r="E110" i="6"/>
  <c r="E101" i="19"/>
  <c r="E164" i="19"/>
  <c r="E181" i="19"/>
  <c r="E164" i="5"/>
  <c r="E139" i="22"/>
  <c r="E57" i="6"/>
  <c r="E139" i="6"/>
  <c r="E164" i="27"/>
  <c r="E181" i="22"/>
  <c r="E57" i="5"/>
  <c r="E139" i="5"/>
  <c r="E181" i="6"/>
  <c r="E57" i="27"/>
  <c r="E77" i="35"/>
  <c r="E118" i="19"/>
  <c r="E92" i="20"/>
  <c r="E118" i="20"/>
  <c r="E181" i="20"/>
  <c r="E77" i="5"/>
  <c r="E101" i="5"/>
  <c r="E77" i="27"/>
  <c r="E101" i="27"/>
  <c r="E57" i="35"/>
  <c r="E164" i="35"/>
  <c r="E77" i="6"/>
  <c r="E101" i="6"/>
  <c r="E57" i="19"/>
  <c r="E139" i="20"/>
  <c r="E17" i="19"/>
  <c r="E101" i="20"/>
  <c r="E181" i="5"/>
  <c r="E57" i="22"/>
  <c r="E164" i="22"/>
  <c r="E181" i="27"/>
  <c r="E194" i="35"/>
  <c r="E198" i="27"/>
  <c r="E198" i="6"/>
  <c r="E194" i="22"/>
  <c r="E198" i="5"/>
  <c r="E194" i="20"/>
  <c r="E198" i="19"/>
  <c r="A1" i="13"/>
  <c r="E205" i="35" l="1"/>
  <c r="E183" i="6"/>
  <c r="E190" i="6" s="1"/>
  <c r="E206" i="5"/>
  <c r="E208" i="5" s="1"/>
  <c r="E183" i="27"/>
  <c r="E190" i="27" s="1"/>
  <c r="E206" i="27"/>
  <c r="E208" i="27" s="1"/>
  <c r="E183" i="20"/>
  <c r="E190" i="20" s="1"/>
  <c r="E183" i="19"/>
  <c r="E190" i="19" s="1"/>
  <c r="E183" i="35"/>
  <c r="E183" i="5"/>
  <c r="E190" i="5" s="1"/>
  <c r="E183" i="22"/>
  <c r="E190" i="22" s="1"/>
  <c r="E206" i="19"/>
  <c r="E208" i="19" s="1"/>
  <c r="E206" i="6"/>
  <c r="E208" i="6" s="1"/>
  <c r="E198" i="35"/>
  <c r="E207" i="22"/>
  <c r="E198" i="22"/>
  <c r="E206" i="22" s="1"/>
  <c r="E207" i="20"/>
  <c r="E198" i="20"/>
  <c r="E206" i="20" s="1"/>
  <c r="E206" i="35" l="1"/>
  <c r="E207" i="35"/>
  <c r="E190" i="35"/>
  <c r="E208" i="20"/>
  <c r="E208" i="22"/>
  <c r="E208" i="35" l="1"/>
  <c r="G197" i="35" l="1"/>
  <c r="G180" i="35"/>
  <c r="G179" i="35"/>
  <c r="G178" i="35"/>
  <c r="G177" i="35"/>
  <c r="G176" i="35"/>
  <c r="G173" i="35"/>
  <c r="G172" i="35"/>
  <c r="G171" i="35"/>
  <c r="G170" i="35"/>
  <c r="G169" i="35"/>
  <c r="G168" i="35"/>
  <c r="G163" i="35"/>
  <c r="G161" i="35"/>
  <c r="G160" i="35"/>
  <c r="G159" i="35"/>
  <c r="G158" i="35"/>
  <c r="G156" i="35"/>
  <c r="G155" i="35"/>
  <c r="G152" i="35"/>
  <c r="G151" i="35"/>
  <c r="G145" i="35"/>
  <c r="G144" i="35"/>
  <c r="G143" i="35"/>
  <c r="G138" i="35"/>
  <c r="G137" i="35"/>
  <c r="G135" i="35"/>
  <c r="G133" i="35"/>
  <c r="G131" i="35"/>
  <c r="G129" i="35"/>
  <c r="G128" i="35"/>
  <c r="G124" i="35"/>
  <c r="G122" i="35"/>
  <c r="G117" i="35"/>
  <c r="G114" i="35"/>
  <c r="G109" i="35"/>
  <c r="G108" i="35"/>
  <c r="G107" i="35"/>
  <c r="G106" i="35"/>
  <c r="G97" i="35"/>
  <c r="G91" i="35"/>
  <c r="G90" i="35"/>
  <c r="G89" i="35"/>
  <c r="G88" i="35"/>
  <c r="G85" i="35"/>
  <c r="G84" i="35"/>
  <c r="G83" i="35"/>
  <c r="G82" i="35"/>
  <c r="G81" i="35"/>
  <c r="G76" i="35"/>
  <c r="G75" i="35"/>
  <c r="G73" i="35"/>
  <c r="G72" i="35"/>
  <c r="G71" i="35"/>
  <c r="G70" i="35"/>
  <c r="G69" i="35"/>
  <c r="G67" i="35"/>
  <c r="G65" i="35"/>
  <c r="G64" i="35"/>
  <c r="G63" i="35"/>
  <c r="G62" i="35"/>
  <c r="G61" i="35"/>
  <c r="G56" i="35"/>
  <c r="G54" i="35"/>
  <c r="G53" i="35"/>
  <c r="G52" i="35"/>
  <c r="G51" i="35"/>
  <c r="G50" i="35"/>
  <c r="G49" i="35"/>
  <c r="G48" i="35"/>
  <c r="G47" i="35"/>
  <c r="G44" i="35"/>
  <c r="G43" i="35"/>
  <c r="G40" i="35"/>
  <c r="G39" i="35"/>
  <c r="G38" i="35"/>
  <c r="G36" i="35"/>
  <c r="G35" i="35"/>
  <c r="G33" i="35"/>
  <c r="G32" i="35"/>
  <c r="G31" i="35"/>
  <c r="G27" i="35"/>
  <c r="G26" i="35"/>
  <c r="G24" i="35"/>
  <c r="G23" i="35"/>
  <c r="G22" i="35"/>
  <c r="G16" i="35"/>
  <c r="G15" i="35"/>
  <c r="G14" i="35"/>
  <c r="G13" i="35"/>
  <c r="G202" i="35"/>
  <c r="F198" i="35"/>
  <c r="G196" i="35"/>
  <c r="G195" i="35"/>
  <c r="F181" i="35"/>
  <c r="G175" i="35"/>
  <c r="G174" i="35"/>
  <c r="F164" i="35"/>
  <c r="G162" i="35"/>
  <c r="G154" i="35"/>
  <c r="G153" i="35"/>
  <c r="F147" i="35"/>
  <c r="G146" i="35"/>
  <c r="F139" i="35"/>
  <c r="G136" i="35"/>
  <c r="G134" i="35"/>
  <c r="G127" i="35"/>
  <c r="G126" i="35"/>
  <c r="G125" i="35"/>
  <c r="G123" i="35"/>
  <c r="F118" i="35"/>
  <c r="G116" i="35"/>
  <c r="G115" i="35"/>
  <c r="F110" i="35"/>
  <c r="G105" i="35"/>
  <c r="F101" i="35"/>
  <c r="G100" i="35"/>
  <c r="G99" i="35"/>
  <c r="G96" i="35"/>
  <c r="G87" i="35"/>
  <c r="G86" i="35"/>
  <c r="F77" i="35"/>
  <c r="G74" i="35"/>
  <c r="G68" i="35"/>
  <c r="G66" i="35"/>
  <c r="F57" i="35"/>
  <c r="G55" i="35"/>
  <c r="G46" i="35"/>
  <c r="G45" i="35"/>
  <c r="G42" i="35"/>
  <c r="G41" i="35"/>
  <c r="G37" i="35"/>
  <c r="G34" i="35"/>
  <c r="G30" i="35"/>
  <c r="G29" i="35"/>
  <c r="G28" i="35"/>
  <c r="G25" i="35"/>
  <c r="K18" i="35"/>
  <c r="F17" i="35"/>
  <c r="N16" i="35"/>
  <c r="K19" i="35" l="1"/>
  <c r="G77" i="35"/>
  <c r="G101" i="35"/>
  <c r="G118" i="35"/>
  <c r="G92" i="35"/>
  <c r="G139" i="35"/>
  <c r="G164" i="35"/>
  <c r="G110" i="35"/>
  <c r="G157" i="35"/>
  <c r="G147" i="35"/>
  <c r="G181" i="35"/>
  <c r="G98" i="35"/>
  <c r="G130" i="35"/>
  <c r="G17" i="35"/>
  <c r="F183" i="35"/>
  <c r="M13" i="35"/>
  <c r="M14" i="35"/>
  <c r="M15" i="35"/>
  <c r="G201" i="35"/>
  <c r="G12" i="35"/>
  <c r="G21" i="35"/>
  <c r="G57" i="35"/>
  <c r="G60" i="35"/>
  <c r="G80" i="35"/>
  <c r="G95" i="35"/>
  <c r="G104" i="35"/>
  <c r="G113" i="35"/>
  <c r="G121" i="35"/>
  <c r="G142" i="35"/>
  <c r="G150" i="35"/>
  <c r="G167" i="35"/>
  <c r="G144" i="25"/>
  <c r="G124" i="25"/>
  <c r="G96" i="25"/>
  <c r="G32" i="25"/>
  <c r="F12" i="14"/>
  <c r="F13" i="14"/>
  <c r="F14" i="14"/>
  <c r="F15" i="14"/>
  <c r="F16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5" i="14"/>
  <c r="F96" i="14"/>
  <c r="F97" i="14"/>
  <c r="F98" i="14"/>
  <c r="F99" i="14"/>
  <c r="F100" i="14"/>
  <c r="F104" i="14"/>
  <c r="F105" i="14"/>
  <c r="F106" i="14"/>
  <c r="F107" i="14"/>
  <c r="F108" i="14"/>
  <c r="F109" i="14"/>
  <c r="F113" i="14"/>
  <c r="F114" i="14"/>
  <c r="F115" i="14"/>
  <c r="F116" i="14"/>
  <c r="F117" i="14"/>
  <c r="F121" i="14"/>
  <c r="F122" i="14"/>
  <c r="F123" i="14"/>
  <c r="F124" i="14"/>
  <c r="F125" i="14"/>
  <c r="F126" i="14"/>
  <c r="F127" i="14"/>
  <c r="F128" i="14"/>
  <c r="F129" i="14"/>
  <c r="F130" i="14"/>
  <c r="F131" i="14"/>
  <c r="F133" i="14"/>
  <c r="F134" i="14"/>
  <c r="F135" i="14"/>
  <c r="F136" i="14"/>
  <c r="F137" i="14"/>
  <c r="F138" i="14"/>
  <c r="F142" i="14"/>
  <c r="F143" i="14"/>
  <c r="F144" i="14"/>
  <c r="F145" i="14"/>
  <c r="F146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C186" i="14"/>
  <c r="D194" i="14"/>
  <c r="F194" i="14"/>
  <c r="D195" i="14"/>
  <c r="F195" i="14"/>
  <c r="D196" i="14"/>
  <c r="F196" i="14"/>
  <c r="D197" i="14"/>
  <c r="F197" i="14"/>
  <c r="D201" i="14"/>
  <c r="D202" i="14"/>
  <c r="F202" i="14"/>
  <c r="C203" i="14"/>
  <c r="G15" i="13"/>
  <c r="G16" i="13"/>
  <c r="N16" i="13"/>
  <c r="F17" i="13"/>
  <c r="G22" i="13"/>
  <c r="G25" i="13"/>
  <c r="G26" i="13"/>
  <c r="G30" i="13"/>
  <c r="G33" i="13"/>
  <c r="G34" i="13"/>
  <c r="G42" i="13"/>
  <c r="G48" i="13"/>
  <c r="G51" i="13"/>
  <c r="G52" i="13"/>
  <c r="F57" i="13"/>
  <c r="G63" i="13"/>
  <c r="G67" i="13"/>
  <c r="G70" i="13"/>
  <c r="G71" i="13"/>
  <c r="F77" i="13"/>
  <c r="G83" i="13"/>
  <c r="G84" i="13"/>
  <c r="G85" i="13"/>
  <c r="G88" i="13"/>
  <c r="G89" i="13"/>
  <c r="F92" i="13"/>
  <c r="G95" i="13"/>
  <c r="G96" i="13"/>
  <c r="G97" i="13"/>
  <c r="G98" i="13"/>
  <c r="F101" i="13"/>
  <c r="F110" i="13"/>
  <c r="G113" i="13"/>
  <c r="G114" i="13"/>
  <c r="G115" i="13"/>
  <c r="G117" i="13"/>
  <c r="F118" i="13"/>
  <c r="G131" i="13"/>
  <c r="G133" i="13"/>
  <c r="G134" i="13"/>
  <c r="G137" i="13"/>
  <c r="F139" i="13"/>
  <c r="G146" i="13"/>
  <c r="F147" i="13"/>
  <c r="G151" i="13"/>
  <c r="G155" i="13"/>
  <c r="G158" i="13"/>
  <c r="G159" i="13"/>
  <c r="F164" i="13"/>
  <c r="G171" i="13"/>
  <c r="G172" i="13"/>
  <c r="G176" i="13"/>
  <c r="G180" i="13"/>
  <c r="F181" i="13"/>
  <c r="F198" i="13"/>
  <c r="G12" i="25"/>
  <c r="G16" i="25"/>
  <c r="N16" i="25"/>
  <c r="F17" i="25"/>
  <c r="G21" i="25"/>
  <c r="G22" i="25"/>
  <c r="G23" i="25"/>
  <c r="G24" i="25"/>
  <c r="G25" i="25"/>
  <c r="G26" i="25"/>
  <c r="G27" i="25"/>
  <c r="G28" i="25"/>
  <c r="G29" i="25"/>
  <c r="G30" i="25"/>
  <c r="G31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50" i="25"/>
  <c r="G52" i="25"/>
  <c r="G53" i="25"/>
  <c r="G55" i="25"/>
  <c r="G56" i="25"/>
  <c r="F57" i="25"/>
  <c r="G60" i="25"/>
  <c r="G61" i="25"/>
  <c r="G62" i="25"/>
  <c r="G63" i="25"/>
  <c r="G64" i="25"/>
  <c r="G65" i="25"/>
  <c r="G66" i="25"/>
  <c r="G67" i="25"/>
  <c r="G68" i="25"/>
  <c r="G70" i="25"/>
  <c r="G71" i="25"/>
  <c r="G72" i="25"/>
  <c r="G74" i="25"/>
  <c r="G75" i="25"/>
  <c r="G76" i="25"/>
  <c r="F77" i="25"/>
  <c r="G80" i="25"/>
  <c r="G81" i="25"/>
  <c r="G83" i="25"/>
  <c r="G84" i="25"/>
  <c r="G85" i="25"/>
  <c r="G87" i="25"/>
  <c r="G88" i="25"/>
  <c r="G89" i="25"/>
  <c r="G91" i="25"/>
  <c r="F92" i="25"/>
  <c r="G95" i="25"/>
  <c r="G97" i="25"/>
  <c r="G98" i="25"/>
  <c r="G100" i="25"/>
  <c r="F101" i="25"/>
  <c r="G101" i="25" s="1"/>
  <c r="G104" i="25"/>
  <c r="G105" i="25"/>
  <c r="G106" i="25"/>
  <c r="G107" i="25"/>
  <c r="G108" i="25"/>
  <c r="G109" i="25"/>
  <c r="F110" i="25"/>
  <c r="G110" i="25" s="1"/>
  <c r="G113" i="25"/>
  <c r="G114" i="25"/>
  <c r="G115" i="25"/>
  <c r="G116" i="25"/>
  <c r="G117" i="25"/>
  <c r="F118" i="25"/>
  <c r="G121" i="25"/>
  <c r="G122" i="25"/>
  <c r="G123" i="25"/>
  <c r="G125" i="25"/>
  <c r="G126" i="25"/>
  <c r="G127" i="25"/>
  <c r="G128" i="25"/>
  <c r="G129" i="25"/>
  <c r="G130" i="25"/>
  <c r="G131" i="25"/>
  <c r="G133" i="25"/>
  <c r="G134" i="25"/>
  <c r="G135" i="25"/>
  <c r="G136" i="25"/>
  <c r="G137" i="25"/>
  <c r="G138" i="25"/>
  <c r="F139" i="25"/>
  <c r="G139" i="25" s="1"/>
  <c r="G142" i="25"/>
  <c r="G143" i="25"/>
  <c r="G145" i="25"/>
  <c r="G146" i="25"/>
  <c r="F147" i="25"/>
  <c r="G147" i="25" s="1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F164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F181" i="25"/>
  <c r="G181" i="25" s="1"/>
  <c r="F198" i="25"/>
  <c r="G201" i="25"/>
  <c r="G12" i="11"/>
  <c r="G13" i="11"/>
  <c r="G15" i="11"/>
  <c r="N16" i="11"/>
  <c r="F17" i="11"/>
  <c r="G23" i="11"/>
  <c r="G25" i="11"/>
  <c r="G28" i="11"/>
  <c r="G30" i="11"/>
  <c r="G31" i="11"/>
  <c r="G32" i="11"/>
  <c r="G33" i="11"/>
  <c r="G36" i="11"/>
  <c r="G38" i="11"/>
  <c r="G39" i="11"/>
  <c r="G41" i="11"/>
  <c r="G44" i="11"/>
  <c r="G47" i="11"/>
  <c r="G48" i="11"/>
  <c r="G49" i="11"/>
  <c r="G51" i="11"/>
  <c r="F57" i="11"/>
  <c r="G60" i="11"/>
  <c r="G61" i="11"/>
  <c r="G62" i="11"/>
  <c r="G65" i="11"/>
  <c r="G67" i="11"/>
  <c r="G68" i="11"/>
  <c r="G70" i="11"/>
  <c r="G73" i="11"/>
  <c r="G76" i="11"/>
  <c r="F77" i="11"/>
  <c r="G81" i="11"/>
  <c r="G83" i="11"/>
  <c r="G88" i="11"/>
  <c r="G89" i="11"/>
  <c r="G91" i="11"/>
  <c r="F92" i="11"/>
  <c r="G95" i="11"/>
  <c r="G96" i="11"/>
  <c r="G99" i="11"/>
  <c r="F101" i="11"/>
  <c r="G107" i="11"/>
  <c r="G108" i="11"/>
  <c r="G109" i="11"/>
  <c r="F110" i="11"/>
  <c r="G114" i="11"/>
  <c r="G117" i="11"/>
  <c r="F118" i="11"/>
  <c r="G124" i="11"/>
  <c r="G125" i="11"/>
  <c r="G128" i="11"/>
  <c r="G129" i="11"/>
  <c r="G131" i="11"/>
  <c r="G138" i="11"/>
  <c r="F139" i="11"/>
  <c r="G143" i="11"/>
  <c r="G145" i="11"/>
  <c r="F147" i="11"/>
  <c r="G153" i="11"/>
  <c r="G156" i="11"/>
  <c r="G157" i="11"/>
  <c r="G158" i="11"/>
  <c r="G161" i="11"/>
  <c r="G163" i="11"/>
  <c r="F164" i="11"/>
  <c r="G167" i="11"/>
  <c r="G169" i="11"/>
  <c r="G170" i="11"/>
  <c r="G171" i="11"/>
  <c r="G174" i="11"/>
  <c r="G177" i="11"/>
  <c r="G178" i="11"/>
  <c r="G179" i="11"/>
  <c r="F181" i="11"/>
  <c r="F198" i="11"/>
  <c r="G14" i="10"/>
  <c r="G16" i="10"/>
  <c r="N16" i="10"/>
  <c r="F17" i="10"/>
  <c r="G21" i="10"/>
  <c r="G24" i="10"/>
  <c r="G27" i="10"/>
  <c r="G28" i="10"/>
  <c r="G29" i="10"/>
  <c r="G32" i="10"/>
  <c r="G35" i="10"/>
  <c r="G37" i="10"/>
  <c r="G40" i="10"/>
  <c r="G42" i="10"/>
  <c r="G43" i="10"/>
  <c r="G45" i="10"/>
  <c r="G50" i="10"/>
  <c r="G52" i="10"/>
  <c r="G53" i="10"/>
  <c r="G54" i="10"/>
  <c r="G55" i="10"/>
  <c r="F57" i="10"/>
  <c r="G63" i="10"/>
  <c r="G64" i="10"/>
  <c r="G66" i="10"/>
  <c r="G71" i="10"/>
  <c r="G72" i="10"/>
  <c r="G74" i="10"/>
  <c r="F77" i="10"/>
  <c r="G80" i="10"/>
  <c r="G82" i="10"/>
  <c r="G84" i="10"/>
  <c r="G85" i="10"/>
  <c r="G86" i="10"/>
  <c r="G87" i="10"/>
  <c r="G90" i="10"/>
  <c r="F92" i="10"/>
  <c r="G95" i="10"/>
  <c r="G97" i="10"/>
  <c r="G98" i="10"/>
  <c r="G99" i="10"/>
  <c r="G100" i="10"/>
  <c r="F101" i="10"/>
  <c r="G105" i="10"/>
  <c r="G107" i="10"/>
  <c r="G108" i="10"/>
  <c r="F110" i="10"/>
  <c r="G113" i="10"/>
  <c r="G116" i="10"/>
  <c r="F118" i="10"/>
  <c r="G121" i="10"/>
  <c r="G123" i="10"/>
  <c r="G124" i="10"/>
  <c r="G125" i="10"/>
  <c r="G127" i="10"/>
  <c r="G130" i="10"/>
  <c r="G133" i="10"/>
  <c r="G134" i="10"/>
  <c r="G135" i="10"/>
  <c r="G136" i="10"/>
  <c r="F139" i="10"/>
  <c r="G144" i="10"/>
  <c r="G146" i="10"/>
  <c r="F147" i="10"/>
  <c r="G150" i="10"/>
  <c r="G152" i="10"/>
  <c r="G154" i="10"/>
  <c r="G157" i="10"/>
  <c r="G159" i="10"/>
  <c r="G160" i="10"/>
  <c r="G162" i="10"/>
  <c r="F164" i="10"/>
  <c r="G170" i="10"/>
  <c r="G172" i="10"/>
  <c r="G173" i="10"/>
  <c r="G175" i="10"/>
  <c r="G178" i="10"/>
  <c r="G180" i="10"/>
  <c r="F181" i="10"/>
  <c r="F198" i="10"/>
  <c r="G12" i="24"/>
  <c r="G13" i="24"/>
  <c r="G14" i="24"/>
  <c r="G15" i="24"/>
  <c r="G16" i="24"/>
  <c r="N16" i="24"/>
  <c r="F17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5" i="24"/>
  <c r="G96" i="24"/>
  <c r="G97" i="24"/>
  <c r="G98" i="24"/>
  <c r="G99" i="24"/>
  <c r="G100" i="24"/>
  <c r="G104" i="24"/>
  <c r="G105" i="24"/>
  <c r="G106" i="24"/>
  <c r="G107" i="24"/>
  <c r="G108" i="24"/>
  <c r="G109" i="24"/>
  <c r="G113" i="24"/>
  <c r="G114" i="24"/>
  <c r="G115" i="24"/>
  <c r="G116" i="24"/>
  <c r="G117" i="24"/>
  <c r="G121" i="24"/>
  <c r="G122" i="24"/>
  <c r="G123" i="24"/>
  <c r="G124" i="24"/>
  <c r="G125" i="24"/>
  <c r="G126" i="24"/>
  <c r="G127" i="24"/>
  <c r="G128" i="24"/>
  <c r="G129" i="24"/>
  <c r="G130" i="24"/>
  <c r="G131" i="24"/>
  <c r="G133" i="24"/>
  <c r="G134" i="24"/>
  <c r="G135" i="24"/>
  <c r="G136" i="24"/>
  <c r="G137" i="24"/>
  <c r="G138" i="24"/>
  <c r="G142" i="24"/>
  <c r="G143" i="24"/>
  <c r="G144" i="24"/>
  <c r="G145" i="24"/>
  <c r="G146" i="24"/>
  <c r="G147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97" i="24"/>
  <c r="F198" i="24"/>
  <c r="G12" i="23"/>
  <c r="G13" i="23"/>
  <c r="G14" i="23"/>
  <c r="G15" i="23"/>
  <c r="G16" i="23"/>
  <c r="N16" i="23"/>
  <c r="F17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F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F77" i="23"/>
  <c r="G77" i="23" s="1"/>
  <c r="G80" i="23"/>
  <c r="G81" i="23"/>
  <c r="G82" i="23"/>
  <c r="G83" i="23"/>
  <c r="G84" i="23"/>
  <c r="G85" i="23"/>
  <c r="G86" i="23"/>
  <c r="G87" i="23"/>
  <c r="G88" i="23"/>
  <c r="G89" i="23"/>
  <c r="G90" i="23"/>
  <c r="G91" i="23"/>
  <c r="F92" i="23"/>
  <c r="G95" i="23"/>
  <c r="G96" i="23"/>
  <c r="G97" i="23"/>
  <c r="G98" i="23"/>
  <c r="G99" i="23"/>
  <c r="G100" i="23"/>
  <c r="F101" i="23"/>
  <c r="G104" i="23"/>
  <c r="G105" i="23"/>
  <c r="G106" i="23"/>
  <c r="G107" i="23"/>
  <c r="G108" i="23"/>
  <c r="G109" i="23"/>
  <c r="F110" i="23"/>
  <c r="G110" i="23" s="1"/>
  <c r="G113" i="23"/>
  <c r="G114" i="23"/>
  <c r="G115" i="23"/>
  <c r="G116" i="23"/>
  <c r="G117" i="23"/>
  <c r="F118" i="23"/>
  <c r="G121" i="23"/>
  <c r="G122" i="23"/>
  <c r="G123" i="23"/>
  <c r="G124" i="23"/>
  <c r="G125" i="23"/>
  <c r="G126" i="23"/>
  <c r="G127" i="23"/>
  <c r="G128" i="23"/>
  <c r="G129" i="23"/>
  <c r="G130" i="23"/>
  <c r="G131" i="23"/>
  <c r="G133" i="23"/>
  <c r="G134" i="23"/>
  <c r="G135" i="23"/>
  <c r="G136" i="23"/>
  <c r="G137" i="23"/>
  <c r="G138" i="23"/>
  <c r="F139" i="23"/>
  <c r="G142" i="23"/>
  <c r="G143" i="23"/>
  <c r="G144" i="23"/>
  <c r="G145" i="23"/>
  <c r="G146" i="23"/>
  <c r="F147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F164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F181" i="23"/>
  <c r="G194" i="23"/>
  <c r="F198" i="23"/>
  <c r="G202" i="23"/>
  <c r="G12" i="7"/>
  <c r="G13" i="7"/>
  <c r="G14" i="7"/>
  <c r="G15" i="7"/>
  <c r="G16" i="7"/>
  <c r="N16" i="7"/>
  <c r="F17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F57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F77" i="7"/>
  <c r="G80" i="7"/>
  <c r="G81" i="7"/>
  <c r="G82" i="7"/>
  <c r="G83" i="7"/>
  <c r="G84" i="7"/>
  <c r="G85" i="7"/>
  <c r="G86" i="7"/>
  <c r="G87" i="7"/>
  <c r="G88" i="7"/>
  <c r="G89" i="7"/>
  <c r="G90" i="7"/>
  <c r="G91" i="7"/>
  <c r="F92" i="7"/>
  <c r="G95" i="7"/>
  <c r="G96" i="7"/>
  <c r="G97" i="7"/>
  <c r="G98" i="7"/>
  <c r="G99" i="7"/>
  <c r="G100" i="7"/>
  <c r="F101" i="7"/>
  <c r="G104" i="7"/>
  <c r="G105" i="7"/>
  <c r="G106" i="7"/>
  <c r="G107" i="7"/>
  <c r="G108" i="7"/>
  <c r="G109" i="7"/>
  <c r="F110" i="7"/>
  <c r="G113" i="7"/>
  <c r="G114" i="7"/>
  <c r="G115" i="7"/>
  <c r="G116" i="7"/>
  <c r="G117" i="7"/>
  <c r="F118" i="7"/>
  <c r="G121" i="7"/>
  <c r="G122" i="7"/>
  <c r="G123" i="7"/>
  <c r="G124" i="7"/>
  <c r="G125" i="7"/>
  <c r="G126" i="7"/>
  <c r="G127" i="7"/>
  <c r="G128" i="7"/>
  <c r="G129" i="7"/>
  <c r="G130" i="7"/>
  <c r="G131" i="7"/>
  <c r="G133" i="7"/>
  <c r="G134" i="7"/>
  <c r="G135" i="7"/>
  <c r="G136" i="7"/>
  <c r="G137" i="7"/>
  <c r="G138" i="7"/>
  <c r="F139" i="7"/>
  <c r="G142" i="7"/>
  <c r="G143" i="7"/>
  <c r="G144" i="7"/>
  <c r="G145" i="7"/>
  <c r="G146" i="7"/>
  <c r="F147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F164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F181" i="7"/>
  <c r="F198" i="7"/>
  <c r="G201" i="7"/>
  <c r="G12" i="27"/>
  <c r="G13" i="27"/>
  <c r="G14" i="27"/>
  <c r="G15" i="27"/>
  <c r="G16" i="27"/>
  <c r="N16" i="27"/>
  <c r="F17" i="27"/>
  <c r="G17" i="27" s="1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F57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F77" i="27"/>
  <c r="G77" i="27" s="1"/>
  <c r="G80" i="27"/>
  <c r="G81" i="27"/>
  <c r="G82" i="27"/>
  <c r="G83" i="27"/>
  <c r="G84" i="27"/>
  <c r="G85" i="27"/>
  <c r="G86" i="27"/>
  <c r="G87" i="27"/>
  <c r="G88" i="27"/>
  <c r="G89" i="27"/>
  <c r="G90" i="27"/>
  <c r="G91" i="27"/>
  <c r="F92" i="27"/>
  <c r="G95" i="27"/>
  <c r="G96" i="27"/>
  <c r="G97" i="27"/>
  <c r="G98" i="27"/>
  <c r="G99" i="27"/>
  <c r="G100" i="27"/>
  <c r="F101" i="27"/>
  <c r="G104" i="27"/>
  <c r="G105" i="27"/>
  <c r="G106" i="27"/>
  <c r="G107" i="27"/>
  <c r="G108" i="27"/>
  <c r="G109" i="27"/>
  <c r="F110" i="27"/>
  <c r="G113" i="27"/>
  <c r="G114" i="27"/>
  <c r="G115" i="27"/>
  <c r="G116" i="27"/>
  <c r="G117" i="27"/>
  <c r="F118" i="27"/>
  <c r="G121" i="27"/>
  <c r="G122" i="27"/>
  <c r="G123" i="27"/>
  <c r="G124" i="27"/>
  <c r="G125" i="27"/>
  <c r="G126" i="27"/>
  <c r="G127" i="27"/>
  <c r="G128" i="27"/>
  <c r="G129" i="27"/>
  <c r="G130" i="27"/>
  <c r="G131" i="27"/>
  <c r="G133" i="27"/>
  <c r="G134" i="27"/>
  <c r="G135" i="27"/>
  <c r="G136" i="27"/>
  <c r="G137" i="27"/>
  <c r="G138" i="27"/>
  <c r="F139" i="27"/>
  <c r="G142" i="27"/>
  <c r="G143" i="27"/>
  <c r="G144" i="27"/>
  <c r="G145" i="27"/>
  <c r="G146" i="27"/>
  <c r="F147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F164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F181" i="27"/>
  <c r="G181" i="27" s="1"/>
  <c r="G196" i="27"/>
  <c r="G197" i="27"/>
  <c r="F198" i="27"/>
  <c r="G202" i="27"/>
  <c r="G12" i="6"/>
  <c r="G13" i="6"/>
  <c r="G14" i="6"/>
  <c r="G15" i="6"/>
  <c r="G16" i="6"/>
  <c r="N16" i="6"/>
  <c r="F17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F57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F77" i="6"/>
  <c r="G80" i="6"/>
  <c r="G81" i="6"/>
  <c r="G82" i="6"/>
  <c r="G83" i="6"/>
  <c r="G84" i="6"/>
  <c r="G85" i="6"/>
  <c r="G86" i="6"/>
  <c r="G87" i="6"/>
  <c r="G88" i="6"/>
  <c r="G89" i="6"/>
  <c r="G90" i="6"/>
  <c r="G91" i="6"/>
  <c r="F92" i="6"/>
  <c r="G95" i="6"/>
  <c r="G96" i="6"/>
  <c r="G97" i="6"/>
  <c r="G98" i="6"/>
  <c r="G99" i="6"/>
  <c r="G100" i="6"/>
  <c r="F101" i="6"/>
  <c r="G104" i="6"/>
  <c r="G105" i="6"/>
  <c r="G106" i="6"/>
  <c r="G107" i="6"/>
  <c r="G108" i="6"/>
  <c r="G109" i="6"/>
  <c r="F110" i="6"/>
  <c r="G113" i="6"/>
  <c r="G114" i="6"/>
  <c r="G115" i="6"/>
  <c r="G116" i="6"/>
  <c r="G117" i="6"/>
  <c r="F118" i="6"/>
  <c r="G118" i="6" s="1"/>
  <c r="G121" i="6"/>
  <c r="G122" i="6"/>
  <c r="G123" i="6"/>
  <c r="G124" i="6"/>
  <c r="G125" i="6"/>
  <c r="G126" i="6"/>
  <c r="G127" i="6"/>
  <c r="G128" i="6"/>
  <c r="G129" i="6"/>
  <c r="G130" i="6"/>
  <c r="G131" i="6"/>
  <c r="G133" i="6"/>
  <c r="G134" i="6"/>
  <c r="G135" i="6"/>
  <c r="G136" i="6"/>
  <c r="G137" i="6"/>
  <c r="G138" i="6"/>
  <c r="F139" i="6"/>
  <c r="G139" i="6" s="1"/>
  <c r="G142" i="6"/>
  <c r="G143" i="6"/>
  <c r="G144" i="6"/>
  <c r="G145" i="6"/>
  <c r="G146" i="6"/>
  <c r="F147" i="6"/>
  <c r="G147" i="6" s="1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F164" i="6"/>
  <c r="G164" i="6" s="1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F181" i="6"/>
  <c r="G195" i="6"/>
  <c r="F198" i="6"/>
  <c r="G12" i="22"/>
  <c r="G13" i="22"/>
  <c r="G14" i="22"/>
  <c r="G15" i="22"/>
  <c r="G16" i="22"/>
  <c r="N16" i="22"/>
  <c r="F17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F57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F77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F92" i="22"/>
  <c r="G95" i="22"/>
  <c r="G96" i="22"/>
  <c r="G97" i="22"/>
  <c r="G98" i="22"/>
  <c r="G99" i="22"/>
  <c r="G100" i="22"/>
  <c r="F101" i="22"/>
  <c r="G104" i="22"/>
  <c r="G105" i="22"/>
  <c r="G106" i="22"/>
  <c r="G107" i="22"/>
  <c r="G108" i="22"/>
  <c r="G109" i="22"/>
  <c r="F110" i="22"/>
  <c r="G113" i="22"/>
  <c r="G114" i="22"/>
  <c r="G115" i="22"/>
  <c r="G116" i="22"/>
  <c r="G117" i="22"/>
  <c r="F118" i="22"/>
  <c r="G121" i="22"/>
  <c r="G122" i="22"/>
  <c r="G123" i="22"/>
  <c r="G124" i="22"/>
  <c r="G125" i="22"/>
  <c r="G126" i="22"/>
  <c r="G127" i="22"/>
  <c r="G128" i="22"/>
  <c r="G129" i="22"/>
  <c r="G130" i="22"/>
  <c r="G131" i="22"/>
  <c r="G133" i="22"/>
  <c r="G134" i="22"/>
  <c r="G135" i="22"/>
  <c r="G136" i="22"/>
  <c r="G137" i="22"/>
  <c r="G138" i="22"/>
  <c r="F139" i="22"/>
  <c r="G139" i="22" s="1"/>
  <c r="G142" i="22"/>
  <c r="G143" i="22"/>
  <c r="G144" i="22"/>
  <c r="G145" i="22"/>
  <c r="G146" i="22"/>
  <c r="F147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F164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F181" i="22"/>
  <c r="G181" i="22" s="1"/>
  <c r="G195" i="22"/>
  <c r="F198" i="22"/>
  <c r="G12" i="5"/>
  <c r="G13" i="5"/>
  <c r="G14" i="5"/>
  <c r="G15" i="5"/>
  <c r="G16" i="5"/>
  <c r="N16" i="5"/>
  <c r="F17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F57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F77" i="5"/>
  <c r="G80" i="5"/>
  <c r="G81" i="5"/>
  <c r="G82" i="5"/>
  <c r="G83" i="5"/>
  <c r="G84" i="5"/>
  <c r="G85" i="5"/>
  <c r="G86" i="5"/>
  <c r="G87" i="5"/>
  <c r="G88" i="5"/>
  <c r="G89" i="5"/>
  <c r="G90" i="5"/>
  <c r="G91" i="5"/>
  <c r="F92" i="5"/>
  <c r="G95" i="5"/>
  <c r="G96" i="5"/>
  <c r="G97" i="5"/>
  <c r="G98" i="5"/>
  <c r="G99" i="5"/>
  <c r="G100" i="5"/>
  <c r="F101" i="5"/>
  <c r="G104" i="5"/>
  <c r="G105" i="5"/>
  <c r="G106" i="5"/>
  <c r="G107" i="5"/>
  <c r="G108" i="5"/>
  <c r="G109" i="5"/>
  <c r="F110" i="5"/>
  <c r="G113" i="5"/>
  <c r="G114" i="5"/>
  <c r="G115" i="5"/>
  <c r="G116" i="5"/>
  <c r="G117" i="5"/>
  <c r="F118" i="5"/>
  <c r="G121" i="5"/>
  <c r="G122" i="5"/>
  <c r="G123" i="5"/>
  <c r="G124" i="5"/>
  <c r="G125" i="5"/>
  <c r="G126" i="5"/>
  <c r="G127" i="5"/>
  <c r="G128" i="5"/>
  <c r="G129" i="5"/>
  <c r="G130" i="5"/>
  <c r="G131" i="5"/>
  <c r="G133" i="5"/>
  <c r="G134" i="5"/>
  <c r="G135" i="5"/>
  <c r="G136" i="5"/>
  <c r="G137" i="5"/>
  <c r="G138" i="5"/>
  <c r="F139" i="5"/>
  <c r="G142" i="5"/>
  <c r="G143" i="5"/>
  <c r="G144" i="5"/>
  <c r="G145" i="5"/>
  <c r="G146" i="5"/>
  <c r="F147" i="5"/>
  <c r="G147" i="5" s="1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F164" i="5"/>
  <c r="G164" i="5" s="1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F181" i="5"/>
  <c r="G197" i="5"/>
  <c r="F198" i="5"/>
  <c r="G201" i="5"/>
  <c r="G202" i="5"/>
  <c r="G12" i="20"/>
  <c r="G13" i="20"/>
  <c r="G14" i="20"/>
  <c r="G15" i="20"/>
  <c r="G16" i="20"/>
  <c r="N16" i="20"/>
  <c r="F17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F57" i="20"/>
  <c r="G57" i="20" s="1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F77" i="20"/>
  <c r="G77" i="20" s="1"/>
  <c r="G80" i="20"/>
  <c r="G81" i="20"/>
  <c r="G82" i="20"/>
  <c r="G83" i="20"/>
  <c r="G84" i="20"/>
  <c r="G85" i="20"/>
  <c r="G86" i="20"/>
  <c r="G87" i="20"/>
  <c r="G88" i="20"/>
  <c r="G89" i="20"/>
  <c r="G90" i="20"/>
  <c r="G91" i="20"/>
  <c r="F92" i="20"/>
  <c r="G92" i="20" s="1"/>
  <c r="G95" i="20"/>
  <c r="G96" i="20"/>
  <c r="G97" i="20"/>
  <c r="G98" i="20"/>
  <c r="G99" i="20"/>
  <c r="G100" i="20"/>
  <c r="F101" i="20"/>
  <c r="G104" i="20"/>
  <c r="G105" i="20"/>
  <c r="G106" i="20"/>
  <c r="G107" i="20"/>
  <c r="G108" i="20"/>
  <c r="G109" i="20"/>
  <c r="F110" i="20"/>
  <c r="G113" i="20"/>
  <c r="G114" i="20"/>
  <c r="G115" i="20"/>
  <c r="G116" i="20"/>
  <c r="G117" i="20"/>
  <c r="F118" i="20"/>
  <c r="G121" i="20"/>
  <c r="G122" i="20"/>
  <c r="G123" i="20"/>
  <c r="G124" i="20"/>
  <c r="G125" i="20"/>
  <c r="G126" i="20"/>
  <c r="G127" i="20"/>
  <c r="G128" i="20"/>
  <c r="G129" i="20"/>
  <c r="G130" i="20"/>
  <c r="G131" i="20"/>
  <c r="G133" i="20"/>
  <c r="G134" i="20"/>
  <c r="G135" i="20"/>
  <c r="G136" i="20"/>
  <c r="G137" i="20"/>
  <c r="G138" i="20"/>
  <c r="F139" i="20"/>
  <c r="G142" i="20"/>
  <c r="G143" i="20"/>
  <c r="G144" i="20"/>
  <c r="G145" i="20"/>
  <c r="G146" i="20"/>
  <c r="F147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F164" i="20"/>
  <c r="G164" i="20" s="1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F181" i="20"/>
  <c r="G196" i="20"/>
  <c r="F198" i="20"/>
  <c r="G201" i="20"/>
  <c r="G12" i="19"/>
  <c r="G13" i="19"/>
  <c r="G14" i="19"/>
  <c r="G15" i="19"/>
  <c r="G16" i="19"/>
  <c r="N16" i="19"/>
  <c r="F17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F57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F77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F92" i="19"/>
  <c r="G95" i="19"/>
  <c r="G96" i="19"/>
  <c r="G97" i="19"/>
  <c r="G98" i="19"/>
  <c r="G99" i="19"/>
  <c r="G100" i="19"/>
  <c r="F101" i="19"/>
  <c r="G104" i="19"/>
  <c r="G105" i="19"/>
  <c r="G106" i="19"/>
  <c r="G107" i="19"/>
  <c r="G108" i="19"/>
  <c r="G109" i="19"/>
  <c r="F110" i="19"/>
  <c r="G113" i="19"/>
  <c r="G114" i="19"/>
  <c r="G115" i="19"/>
  <c r="G116" i="19"/>
  <c r="G117" i="19"/>
  <c r="F118" i="19"/>
  <c r="G118" i="19" s="1"/>
  <c r="G121" i="19"/>
  <c r="G122" i="19"/>
  <c r="G123" i="19"/>
  <c r="G124" i="19"/>
  <c r="G125" i="19"/>
  <c r="G126" i="19"/>
  <c r="G127" i="19"/>
  <c r="G128" i="19"/>
  <c r="G129" i="19"/>
  <c r="G130" i="19"/>
  <c r="G131" i="19"/>
  <c r="G133" i="19"/>
  <c r="G134" i="19"/>
  <c r="G135" i="19"/>
  <c r="G136" i="19"/>
  <c r="G137" i="19"/>
  <c r="G138" i="19"/>
  <c r="F139" i="19"/>
  <c r="G139" i="19" s="1"/>
  <c r="G142" i="19"/>
  <c r="G143" i="19"/>
  <c r="G144" i="19"/>
  <c r="G145" i="19"/>
  <c r="G146" i="19"/>
  <c r="F147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F164" i="19"/>
  <c r="G167" i="19"/>
  <c r="G168" i="19"/>
  <c r="G169" i="19"/>
  <c r="G170" i="19"/>
  <c r="G171" i="19"/>
  <c r="G172" i="19"/>
  <c r="G173" i="19"/>
  <c r="G174" i="19"/>
  <c r="G175" i="19"/>
  <c r="G176" i="19"/>
  <c r="G177" i="19"/>
  <c r="G178" i="19"/>
  <c r="G179" i="19"/>
  <c r="G180" i="19"/>
  <c r="F181" i="19"/>
  <c r="G194" i="19"/>
  <c r="F198" i="19"/>
  <c r="G12" i="21"/>
  <c r="G13" i="21"/>
  <c r="G14" i="21"/>
  <c r="G15" i="21"/>
  <c r="G16" i="21"/>
  <c r="N16" i="21"/>
  <c r="E17" i="21"/>
  <c r="F17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E57" i="21"/>
  <c r="F57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E77" i="21"/>
  <c r="F77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E92" i="21"/>
  <c r="F92" i="21"/>
  <c r="G95" i="21"/>
  <c r="G96" i="21"/>
  <c r="G97" i="21"/>
  <c r="G98" i="21"/>
  <c r="G99" i="21"/>
  <c r="G100" i="21"/>
  <c r="E101" i="21"/>
  <c r="F101" i="21"/>
  <c r="G104" i="21"/>
  <c r="G105" i="21"/>
  <c r="G106" i="21"/>
  <c r="G107" i="21"/>
  <c r="G108" i="21"/>
  <c r="G109" i="21"/>
  <c r="E110" i="21"/>
  <c r="F110" i="21"/>
  <c r="G113" i="21"/>
  <c r="G114" i="21"/>
  <c r="G115" i="21"/>
  <c r="G116" i="21"/>
  <c r="G117" i="21"/>
  <c r="E118" i="21"/>
  <c r="F118" i="21"/>
  <c r="G121" i="21"/>
  <c r="G122" i="21"/>
  <c r="G123" i="21"/>
  <c r="G124" i="21"/>
  <c r="G125" i="21"/>
  <c r="G126" i="21"/>
  <c r="G127" i="21"/>
  <c r="G128" i="21"/>
  <c r="G129" i="21"/>
  <c r="G130" i="21"/>
  <c r="G131" i="21"/>
  <c r="G133" i="21"/>
  <c r="G134" i="21"/>
  <c r="G135" i="21"/>
  <c r="G136" i="21"/>
  <c r="G137" i="21"/>
  <c r="G138" i="21"/>
  <c r="E139" i="21"/>
  <c r="F139" i="21"/>
  <c r="G142" i="21"/>
  <c r="G143" i="21"/>
  <c r="G144" i="21"/>
  <c r="G145" i="21"/>
  <c r="G146" i="21"/>
  <c r="E147" i="21"/>
  <c r="F147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E164" i="21"/>
  <c r="F164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E181" i="21"/>
  <c r="F181" i="21"/>
  <c r="E194" i="21"/>
  <c r="E195" i="21"/>
  <c r="E196" i="21"/>
  <c r="E197" i="21"/>
  <c r="F198" i="21"/>
  <c r="E201" i="21"/>
  <c r="E202" i="21"/>
  <c r="G164" i="21" l="1"/>
  <c r="F190" i="35"/>
  <c r="G139" i="21"/>
  <c r="G92" i="21"/>
  <c r="G17" i="22"/>
  <c r="G118" i="21"/>
  <c r="G203" i="6"/>
  <c r="G197" i="19"/>
  <c r="G196" i="21"/>
  <c r="G181" i="21"/>
  <c r="G92" i="19"/>
  <c r="G26" i="11"/>
  <c r="G146" i="11"/>
  <c r="G139" i="7"/>
  <c r="G43" i="13"/>
  <c r="G116" i="13"/>
  <c r="G70" i="10"/>
  <c r="G83" i="10"/>
  <c r="G91" i="10"/>
  <c r="G101" i="5"/>
  <c r="G147" i="27"/>
  <c r="H17" i="27"/>
  <c r="G41" i="10"/>
  <c r="G90" i="11"/>
  <c r="G122" i="10"/>
  <c r="G25" i="10"/>
  <c r="G203" i="7"/>
  <c r="G197" i="7"/>
  <c r="G138" i="10"/>
  <c r="G101" i="10"/>
  <c r="G62" i="10"/>
  <c r="G172" i="11"/>
  <c r="G97" i="11"/>
  <c r="G37" i="11"/>
  <c r="G201" i="13"/>
  <c r="G179" i="13"/>
  <c r="G163" i="13"/>
  <c r="G145" i="13"/>
  <c r="G118" i="13"/>
  <c r="G104" i="13"/>
  <c r="G90" i="13"/>
  <c r="G72" i="13"/>
  <c r="G56" i="13"/>
  <c r="G38" i="13"/>
  <c r="G21" i="13"/>
  <c r="G54" i="11"/>
  <c r="G86" i="11"/>
  <c r="G122" i="11"/>
  <c r="G126" i="11"/>
  <c r="G135" i="11"/>
  <c r="G61" i="10"/>
  <c r="G69" i="10"/>
  <c r="G142" i="10"/>
  <c r="G12" i="10"/>
  <c r="G128" i="10"/>
  <c r="G203" i="10"/>
  <c r="G22" i="11"/>
  <c r="G35" i="13"/>
  <c r="G87" i="11"/>
  <c r="G51" i="10"/>
  <c r="G147" i="21"/>
  <c r="G110" i="21"/>
  <c r="G171" i="10"/>
  <c r="G14" i="11"/>
  <c r="G82" i="11"/>
  <c r="G73" i="10"/>
  <c r="G117" i="10"/>
  <c r="G194" i="21"/>
  <c r="G179" i="10"/>
  <c r="G96" i="10"/>
  <c r="G133" i="11"/>
  <c r="G170" i="13"/>
  <c r="G57" i="11"/>
  <c r="G116" i="11"/>
  <c r="G150" i="11"/>
  <c r="G39" i="10"/>
  <c r="G201" i="19"/>
  <c r="G57" i="19"/>
  <c r="G118" i="20"/>
  <c r="G110" i="5"/>
  <c r="G92" i="22"/>
  <c r="G197" i="6"/>
  <c r="G77" i="6"/>
  <c r="G195" i="10"/>
  <c r="G174" i="10"/>
  <c r="G161" i="10"/>
  <c r="G126" i="10"/>
  <c r="G89" i="10"/>
  <c r="G44" i="10"/>
  <c r="G142" i="11"/>
  <c r="G127" i="11"/>
  <c r="G110" i="11"/>
  <c r="G80" i="11"/>
  <c r="G66" i="11"/>
  <c r="G24" i="11"/>
  <c r="G178" i="13"/>
  <c r="G53" i="13"/>
  <c r="G29" i="13"/>
  <c r="C185" i="14"/>
  <c r="G69" i="13"/>
  <c r="G34" i="11"/>
  <c r="G56" i="10"/>
  <c r="G137" i="10"/>
  <c r="G176" i="10"/>
  <c r="G101" i="7"/>
  <c r="G27" i="13"/>
  <c r="G173" i="13"/>
  <c r="G33" i="10"/>
  <c r="G114" i="10"/>
  <c r="G145" i="10"/>
  <c r="G158" i="10"/>
  <c r="G136" i="11"/>
  <c r="G64" i="13"/>
  <c r="G131" i="10"/>
  <c r="G40" i="11"/>
  <c r="G150" i="13"/>
  <c r="G46" i="13"/>
  <c r="G27" i="11"/>
  <c r="G81" i="10"/>
  <c r="G194" i="20"/>
  <c r="G77" i="5"/>
  <c r="G164" i="24"/>
  <c r="G175" i="11"/>
  <c r="G100" i="11"/>
  <c r="G69" i="11"/>
  <c r="F183" i="11"/>
  <c r="G29" i="11"/>
  <c r="G168" i="13"/>
  <c r="G128" i="13"/>
  <c r="G109" i="13"/>
  <c r="G62" i="13"/>
  <c r="G23" i="13"/>
  <c r="G12" i="13"/>
  <c r="G73" i="13"/>
  <c r="G122" i="13"/>
  <c r="G46" i="11"/>
  <c r="G56" i="11"/>
  <c r="G75" i="11"/>
  <c r="G104" i="11"/>
  <c r="G106" i="11"/>
  <c r="G137" i="11"/>
  <c r="G168" i="11"/>
  <c r="G176" i="11"/>
  <c r="G26" i="10"/>
  <c r="G34" i="10"/>
  <c r="G115" i="10"/>
  <c r="G151" i="10"/>
  <c r="G50" i="13"/>
  <c r="G142" i="13"/>
  <c r="G157" i="13"/>
  <c r="G164" i="10"/>
  <c r="G168" i="10"/>
  <c r="G101" i="19"/>
  <c r="G147" i="10"/>
  <c r="G74" i="11"/>
  <c r="G15" i="10"/>
  <c r="G109" i="10"/>
  <c r="G123" i="11"/>
  <c r="G50" i="11"/>
  <c r="G130" i="11"/>
  <c r="G65" i="10"/>
  <c r="G101" i="20"/>
  <c r="G201" i="10"/>
  <c r="G173" i="11"/>
  <c r="G143" i="10"/>
  <c r="G77" i="21"/>
  <c r="G196" i="19"/>
  <c r="G57" i="22"/>
  <c r="G101" i="23"/>
  <c r="G196" i="24"/>
  <c r="G177" i="10"/>
  <c r="G153" i="10"/>
  <c r="G139" i="10"/>
  <c r="G129" i="10"/>
  <c r="G36" i="10"/>
  <c r="G162" i="11"/>
  <c r="G144" i="11"/>
  <c r="G106" i="13"/>
  <c r="G91" i="13"/>
  <c r="G75" i="13"/>
  <c r="G41" i="13"/>
  <c r="G13" i="13"/>
  <c r="G60" i="13"/>
  <c r="G81" i="13"/>
  <c r="E183" i="21"/>
  <c r="G86" i="13"/>
  <c r="G126" i="13"/>
  <c r="G135" i="13"/>
  <c r="G16" i="11"/>
  <c r="G196" i="22"/>
  <c r="G57" i="27"/>
  <c r="G139" i="24"/>
  <c r="G67" i="10"/>
  <c r="G30" i="10"/>
  <c r="G31" i="13"/>
  <c r="G47" i="13"/>
  <c r="G49" i="13"/>
  <c r="G68" i="13"/>
  <c r="G76" i="13"/>
  <c r="G107" i="13"/>
  <c r="G143" i="13"/>
  <c r="G156" i="13"/>
  <c r="G167" i="13"/>
  <c r="G181" i="13"/>
  <c r="G169" i="13"/>
  <c r="G177" i="13"/>
  <c r="G203" i="20"/>
  <c r="G181" i="5"/>
  <c r="G195" i="7"/>
  <c r="G195" i="24"/>
  <c r="G75" i="10"/>
  <c r="G152" i="11"/>
  <c r="F183" i="21"/>
  <c r="G164" i="23"/>
  <c r="G124" i="13"/>
  <c r="G161" i="13"/>
  <c r="G159" i="11"/>
  <c r="G163" i="10"/>
  <c r="G201" i="21"/>
  <c r="G71" i="11"/>
  <c r="G37" i="13"/>
  <c r="G45" i="13"/>
  <c r="G100" i="13"/>
  <c r="G123" i="13"/>
  <c r="G47" i="10"/>
  <c r="G76" i="10"/>
  <c r="G156" i="10"/>
  <c r="G202" i="20"/>
  <c r="G203" i="5"/>
  <c r="F183" i="5"/>
  <c r="G118" i="27"/>
  <c r="G57" i="24"/>
  <c r="G169" i="10"/>
  <c r="G155" i="10"/>
  <c r="G49" i="10"/>
  <c r="G46" i="10"/>
  <c r="G164" i="11"/>
  <c r="G138" i="13"/>
  <c r="G129" i="13"/>
  <c r="G77" i="13"/>
  <c r="G203" i="27"/>
  <c r="G63" i="11"/>
  <c r="G147" i="11"/>
  <c r="G88" i="10"/>
  <c r="G181" i="6"/>
  <c r="G197" i="20"/>
  <c r="G195" i="5"/>
  <c r="G151" i="11"/>
  <c r="G113" i="11"/>
  <c r="G55" i="13"/>
  <c r="G127" i="13"/>
  <c r="G175" i="13"/>
  <c r="G35" i="11"/>
  <c r="G72" i="11"/>
  <c r="G31" i="10"/>
  <c r="G60" i="10"/>
  <c r="G68" i="10"/>
  <c r="G167" i="10"/>
  <c r="G181" i="10"/>
  <c r="G164" i="27"/>
  <c r="G194" i="24"/>
  <c r="G180" i="11"/>
  <c r="G53" i="11"/>
  <c r="G43" i="11"/>
  <c r="G39" i="13"/>
  <c r="G196" i="23"/>
  <c r="G65" i="13"/>
  <c r="G153" i="13"/>
  <c r="G174" i="13"/>
  <c r="G42" i="11"/>
  <c r="G52" i="11"/>
  <c r="G92" i="11"/>
  <c r="G84" i="11"/>
  <c r="G115" i="11"/>
  <c r="G104" i="10"/>
  <c r="G106" i="10"/>
  <c r="G38" i="10"/>
  <c r="F147" i="14"/>
  <c r="G66" i="13"/>
  <c r="G74" i="13"/>
  <c r="G87" i="13"/>
  <c r="G136" i="13"/>
  <c r="G21" i="11"/>
  <c r="G85" i="11"/>
  <c r="G98" i="11"/>
  <c r="G134" i="11"/>
  <c r="G160" i="11"/>
  <c r="G13" i="10"/>
  <c r="E203" i="21"/>
  <c r="G203" i="21"/>
  <c r="G139" i="20"/>
  <c r="G110" i="20"/>
  <c r="G17" i="5"/>
  <c r="G203" i="22"/>
  <c r="G201" i="6"/>
  <c r="G196" i="6"/>
  <c r="G195" i="27"/>
  <c r="G118" i="7"/>
  <c r="G48" i="10"/>
  <c r="G64" i="11"/>
  <c r="G197" i="25"/>
  <c r="G121" i="11"/>
  <c r="G139" i="11"/>
  <c r="G57" i="21"/>
  <c r="G17" i="20"/>
  <c r="F183" i="22"/>
  <c r="G92" i="27"/>
  <c r="G181" i="7"/>
  <c r="G110" i="7"/>
  <c r="G118" i="23"/>
  <c r="F183" i="24"/>
  <c r="G154" i="11"/>
  <c r="G61" i="13"/>
  <c r="G82" i="13"/>
  <c r="G130" i="13"/>
  <c r="G155" i="11"/>
  <c r="G22" i="10"/>
  <c r="G57" i="10"/>
  <c r="G139" i="27"/>
  <c r="G23" i="10"/>
  <c r="G105" i="11"/>
  <c r="G55" i="11"/>
  <c r="G45" i="11"/>
  <c r="G118" i="10"/>
  <c r="G147" i="19"/>
  <c r="G118" i="5"/>
  <c r="G110" i="6"/>
  <c r="G110" i="27"/>
  <c r="G147" i="7"/>
  <c r="G181" i="23"/>
  <c r="F164" i="14"/>
  <c r="F110" i="14"/>
  <c r="F92" i="14"/>
  <c r="G77" i="7"/>
  <c r="G164" i="7"/>
  <c r="F183" i="7"/>
  <c r="F139" i="14"/>
  <c r="G101" i="6"/>
  <c r="G92" i="6"/>
  <c r="F77" i="14"/>
  <c r="F57" i="14"/>
  <c r="G194" i="6"/>
  <c r="G17" i="24"/>
  <c r="G194" i="5"/>
  <c r="G92" i="23"/>
  <c r="G101" i="21"/>
  <c r="G101" i="22"/>
  <c r="G195" i="23"/>
  <c r="G203" i="24"/>
  <c r="G77" i="24"/>
  <c r="G195" i="19"/>
  <c r="G195" i="21"/>
  <c r="G77" i="19"/>
  <c r="F183" i="19"/>
  <c r="G195" i="20"/>
  <c r="G139" i="5"/>
  <c r="G110" i="22"/>
  <c r="G203" i="23"/>
  <c r="F183" i="25"/>
  <c r="G17" i="25"/>
  <c r="G92" i="5"/>
  <c r="G202" i="22"/>
  <c r="G203" i="19"/>
  <c r="G201" i="24"/>
  <c r="G201" i="11"/>
  <c r="G203" i="13"/>
  <c r="G181" i="19"/>
  <c r="G164" i="19"/>
  <c r="G202" i="6"/>
  <c r="G17" i="6"/>
  <c r="F183" i="23"/>
  <c r="F183" i="10"/>
  <c r="G195" i="11"/>
  <c r="G194" i="27"/>
  <c r="G203" i="25"/>
  <c r="G202" i="21"/>
  <c r="G197" i="21"/>
  <c r="E198" i="21"/>
  <c r="G147" i="20"/>
  <c r="G57" i="5"/>
  <c r="G77" i="22"/>
  <c r="G196" i="7"/>
  <c r="G57" i="7"/>
  <c r="G17" i="7"/>
  <c r="H13" i="7" s="1"/>
  <c r="G57" i="23"/>
  <c r="G110" i="24"/>
  <c r="G201" i="23"/>
  <c r="H13" i="35"/>
  <c r="H15" i="35"/>
  <c r="H16" i="35"/>
  <c r="H14" i="35"/>
  <c r="G17" i="19"/>
  <c r="G118" i="22"/>
  <c r="G57" i="6"/>
  <c r="F183" i="6"/>
  <c r="G92" i="7"/>
  <c r="G164" i="22"/>
  <c r="F183" i="27"/>
  <c r="G139" i="23"/>
  <c r="G17" i="23"/>
  <c r="G202" i="24"/>
  <c r="G77" i="10"/>
  <c r="G197" i="13"/>
  <c r="G17" i="21"/>
  <c r="H12" i="21" s="1"/>
  <c r="G110" i="19"/>
  <c r="G147" i="22"/>
  <c r="G181" i="24"/>
  <c r="G101" i="24"/>
  <c r="G202" i="19"/>
  <c r="G196" i="5"/>
  <c r="G197" i="22"/>
  <c r="G194" i="22"/>
  <c r="G101" i="27"/>
  <c r="G194" i="7"/>
  <c r="G147" i="23"/>
  <c r="G101" i="11"/>
  <c r="G196" i="25"/>
  <c r="G201" i="22"/>
  <c r="G202" i="10"/>
  <c r="F183" i="20"/>
  <c r="G202" i="7"/>
  <c r="G197" i="23"/>
  <c r="G118" i="24"/>
  <c r="G196" i="10"/>
  <c r="G195" i="13"/>
  <c r="G202" i="25"/>
  <c r="G54" i="13"/>
  <c r="G197" i="11"/>
  <c r="G164" i="25"/>
  <c r="E203" i="14"/>
  <c r="G203" i="14"/>
  <c r="G14" i="13"/>
  <c r="G24" i="13"/>
  <c r="G32" i="13"/>
  <c r="G40" i="13"/>
  <c r="G80" i="13"/>
  <c r="G92" i="13"/>
  <c r="G108" i="13"/>
  <c r="G110" i="13"/>
  <c r="G147" i="13"/>
  <c r="G144" i="13"/>
  <c r="G54" i="25"/>
  <c r="G73" i="25"/>
  <c r="G86" i="25"/>
  <c r="G99" i="25"/>
  <c r="G77" i="11"/>
  <c r="G181" i="11"/>
  <c r="F198" i="14"/>
  <c r="G28" i="13"/>
  <c r="G36" i="13"/>
  <c r="G44" i="13"/>
  <c r="G99" i="13"/>
  <c r="G14" i="25"/>
  <c r="G69" i="25"/>
  <c r="G92" i="25"/>
  <c r="G82" i="25"/>
  <c r="G90" i="25"/>
  <c r="G118" i="11"/>
  <c r="G110" i="10"/>
  <c r="G105" i="13"/>
  <c r="G121" i="13"/>
  <c r="G139" i="13"/>
  <c r="G125" i="13"/>
  <c r="G154" i="13"/>
  <c r="G162" i="13"/>
  <c r="G202" i="13"/>
  <c r="G15" i="25"/>
  <c r="G51" i="25"/>
  <c r="G118" i="25"/>
  <c r="G101" i="13"/>
  <c r="G164" i="13"/>
  <c r="G152" i="13"/>
  <c r="G160" i="13"/>
  <c r="G13" i="25"/>
  <c r="G49" i="25"/>
  <c r="G77" i="25"/>
  <c r="F183" i="13"/>
  <c r="F101" i="14"/>
  <c r="F17" i="14"/>
  <c r="G194" i="35"/>
  <c r="G183" i="35"/>
  <c r="H12" i="35"/>
  <c r="G203" i="35"/>
  <c r="K15" i="35"/>
  <c r="H17" i="35"/>
  <c r="K12" i="35"/>
  <c r="K19" i="21"/>
  <c r="K18" i="21"/>
  <c r="K19" i="19"/>
  <c r="K18" i="19"/>
  <c r="M12" i="19"/>
  <c r="K19" i="20"/>
  <c r="K18" i="20"/>
  <c r="K15" i="20"/>
  <c r="M14" i="20"/>
  <c r="K19" i="5"/>
  <c r="K18" i="5"/>
  <c r="M15" i="5"/>
  <c r="K15" i="5"/>
  <c r="K19" i="22"/>
  <c r="K18" i="22"/>
  <c r="M13" i="22"/>
  <c r="K19" i="6"/>
  <c r="K18" i="6"/>
  <c r="M13" i="6"/>
  <c r="K19" i="27"/>
  <c r="K18" i="27"/>
  <c r="H16" i="27"/>
  <c r="M15" i="27"/>
  <c r="H15" i="27"/>
  <c r="M14" i="27"/>
  <c r="H14" i="27"/>
  <c r="H13" i="27"/>
  <c r="K12" i="27"/>
  <c r="H12" i="27"/>
  <c r="K19" i="7"/>
  <c r="K18" i="7"/>
  <c r="K15" i="7"/>
  <c r="K19" i="23"/>
  <c r="K18" i="23"/>
  <c r="M12" i="23"/>
  <c r="K19" i="24"/>
  <c r="K18" i="24"/>
  <c r="M15" i="24"/>
  <c r="K19" i="10"/>
  <c r="K18" i="10"/>
  <c r="K19" i="11"/>
  <c r="K18" i="11"/>
  <c r="K19" i="25"/>
  <c r="K18" i="25"/>
  <c r="K15" i="25"/>
  <c r="K19" i="13"/>
  <c r="K18" i="13"/>
  <c r="E202" i="14"/>
  <c r="C202" i="14"/>
  <c r="E201" i="14"/>
  <c r="C201" i="14"/>
  <c r="C205" i="14" s="1"/>
  <c r="C197" i="14"/>
  <c r="E196" i="14"/>
  <c r="C196" i="14"/>
  <c r="E195" i="14"/>
  <c r="D198" i="14"/>
  <c r="C195" i="14"/>
  <c r="C194" i="14"/>
  <c r="I183" i="14"/>
  <c r="I19" i="14" s="1"/>
  <c r="H183" i="14"/>
  <c r="I18" i="14" s="1"/>
  <c r="E180" i="14"/>
  <c r="D180" i="14"/>
  <c r="C180" i="14"/>
  <c r="E179" i="14"/>
  <c r="D179" i="14"/>
  <c r="C179" i="14"/>
  <c r="E178" i="14"/>
  <c r="D178" i="14"/>
  <c r="C178" i="14"/>
  <c r="E177" i="14"/>
  <c r="D177" i="14"/>
  <c r="C177" i="14"/>
  <c r="E176" i="14"/>
  <c r="D176" i="14"/>
  <c r="C176" i="14"/>
  <c r="E175" i="14"/>
  <c r="D175" i="14"/>
  <c r="C175" i="14"/>
  <c r="E174" i="14"/>
  <c r="D174" i="14"/>
  <c r="C174" i="14"/>
  <c r="E173" i="14"/>
  <c r="D173" i="14"/>
  <c r="C173" i="14"/>
  <c r="E172" i="14"/>
  <c r="D172" i="14"/>
  <c r="C172" i="14"/>
  <c r="F181" i="14"/>
  <c r="E171" i="14"/>
  <c r="D171" i="14"/>
  <c r="C171" i="14"/>
  <c r="E170" i="14"/>
  <c r="D170" i="14"/>
  <c r="C170" i="14"/>
  <c r="E169" i="14"/>
  <c r="D169" i="14"/>
  <c r="C169" i="14"/>
  <c r="E168" i="14"/>
  <c r="D168" i="14"/>
  <c r="C168" i="14"/>
  <c r="I167" i="14"/>
  <c r="H167" i="14"/>
  <c r="E167" i="14"/>
  <c r="D167" i="14"/>
  <c r="C167" i="14"/>
  <c r="E163" i="14"/>
  <c r="D163" i="14"/>
  <c r="C163" i="14"/>
  <c r="E162" i="14"/>
  <c r="D162" i="14"/>
  <c r="C162" i="14"/>
  <c r="E161" i="14"/>
  <c r="D161" i="14"/>
  <c r="C161" i="14"/>
  <c r="E160" i="14"/>
  <c r="D160" i="14"/>
  <c r="C160" i="14"/>
  <c r="E159" i="14"/>
  <c r="D159" i="14"/>
  <c r="C159" i="14"/>
  <c r="E158" i="14"/>
  <c r="D158" i="14"/>
  <c r="C158" i="14"/>
  <c r="E157" i="14"/>
  <c r="D157" i="14"/>
  <c r="C157" i="14"/>
  <c r="E156" i="14"/>
  <c r="D156" i="14"/>
  <c r="C156" i="14"/>
  <c r="E155" i="14"/>
  <c r="D155" i="14"/>
  <c r="C155" i="14"/>
  <c r="E154" i="14"/>
  <c r="D154" i="14"/>
  <c r="C154" i="14"/>
  <c r="E153" i="14"/>
  <c r="D153" i="14"/>
  <c r="C153" i="14"/>
  <c r="E152" i="14"/>
  <c r="D152" i="14"/>
  <c r="C152" i="14"/>
  <c r="E151" i="14"/>
  <c r="D151" i="14"/>
  <c r="C151" i="14"/>
  <c r="I150" i="14"/>
  <c r="H150" i="14"/>
  <c r="E150" i="14"/>
  <c r="D150" i="14"/>
  <c r="C150" i="14"/>
  <c r="E146" i="14"/>
  <c r="D146" i="14"/>
  <c r="C146" i="14"/>
  <c r="E145" i="14"/>
  <c r="D145" i="14"/>
  <c r="C145" i="14"/>
  <c r="E144" i="14"/>
  <c r="D144" i="14"/>
  <c r="C144" i="14"/>
  <c r="E143" i="14"/>
  <c r="D143" i="14"/>
  <c r="C143" i="14"/>
  <c r="I142" i="14"/>
  <c r="H142" i="14"/>
  <c r="E142" i="14"/>
  <c r="D142" i="14"/>
  <c r="C142" i="14"/>
  <c r="E138" i="14"/>
  <c r="D138" i="14"/>
  <c r="C138" i="14"/>
  <c r="E137" i="14"/>
  <c r="D137" i="14"/>
  <c r="C137" i="14"/>
  <c r="E136" i="14"/>
  <c r="D136" i="14"/>
  <c r="C136" i="14"/>
  <c r="E135" i="14"/>
  <c r="D135" i="14"/>
  <c r="C135" i="14"/>
  <c r="E134" i="14"/>
  <c r="D134" i="14"/>
  <c r="C134" i="14"/>
  <c r="E133" i="14"/>
  <c r="D133" i="14"/>
  <c r="C133" i="14"/>
  <c r="E131" i="14"/>
  <c r="D131" i="14"/>
  <c r="C131" i="14"/>
  <c r="E130" i="14"/>
  <c r="D130" i="14"/>
  <c r="C130" i="14"/>
  <c r="E129" i="14"/>
  <c r="D129" i="14"/>
  <c r="C129" i="14"/>
  <c r="E128" i="14"/>
  <c r="D128" i="14"/>
  <c r="C128" i="14"/>
  <c r="E127" i="14"/>
  <c r="D127" i="14"/>
  <c r="C127" i="14"/>
  <c r="E126" i="14"/>
  <c r="D126" i="14"/>
  <c r="C126" i="14"/>
  <c r="I125" i="14"/>
  <c r="H125" i="14"/>
  <c r="E125" i="14"/>
  <c r="D125" i="14"/>
  <c r="C125" i="14"/>
  <c r="E124" i="14"/>
  <c r="D124" i="14"/>
  <c r="C124" i="14"/>
  <c r="I123" i="14"/>
  <c r="H123" i="14"/>
  <c r="E123" i="14"/>
  <c r="D123" i="14"/>
  <c r="C123" i="14"/>
  <c r="E122" i="14"/>
  <c r="D122" i="14"/>
  <c r="C122" i="14"/>
  <c r="I121" i="14"/>
  <c r="H121" i="14"/>
  <c r="E121" i="14"/>
  <c r="D121" i="14"/>
  <c r="C121" i="14"/>
  <c r="E117" i="14"/>
  <c r="D117" i="14"/>
  <c r="C117" i="14"/>
  <c r="E116" i="14"/>
  <c r="D116" i="14"/>
  <c r="C116" i="14"/>
  <c r="E115" i="14"/>
  <c r="D115" i="14"/>
  <c r="C115" i="14"/>
  <c r="F118" i="14"/>
  <c r="E114" i="14"/>
  <c r="D114" i="14"/>
  <c r="C114" i="14"/>
  <c r="I113" i="14"/>
  <c r="H113" i="14"/>
  <c r="E113" i="14"/>
  <c r="D113" i="14"/>
  <c r="C113" i="14"/>
  <c r="E109" i="14"/>
  <c r="D109" i="14"/>
  <c r="C109" i="14"/>
  <c r="E108" i="14"/>
  <c r="D108" i="14"/>
  <c r="C108" i="14"/>
  <c r="E107" i="14"/>
  <c r="D107" i="14"/>
  <c r="C107" i="14"/>
  <c r="E106" i="14"/>
  <c r="D106" i="14"/>
  <c r="C106" i="14"/>
  <c r="E105" i="14"/>
  <c r="D105" i="14"/>
  <c r="C105" i="14"/>
  <c r="I104" i="14"/>
  <c r="H104" i="14"/>
  <c r="E104" i="14"/>
  <c r="D104" i="14"/>
  <c r="C104" i="14"/>
  <c r="E100" i="14"/>
  <c r="D100" i="14"/>
  <c r="C100" i="14"/>
  <c r="E99" i="14"/>
  <c r="D99" i="14"/>
  <c r="C99" i="14"/>
  <c r="E98" i="14"/>
  <c r="D98" i="14"/>
  <c r="C98" i="14"/>
  <c r="E97" i="14"/>
  <c r="D97" i="14"/>
  <c r="C97" i="14"/>
  <c r="E96" i="14"/>
  <c r="D96" i="14"/>
  <c r="C96" i="14"/>
  <c r="I95" i="14"/>
  <c r="H95" i="14"/>
  <c r="G95" i="14"/>
  <c r="E95" i="14"/>
  <c r="D95" i="14"/>
  <c r="C95" i="14"/>
  <c r="E91" i="14"/>
  <c r="D91" i="14"/>
  <c r="C91" i="14"/>
  <c r="E90" i="14"/>
  <c r="D90" i="14"/>
  <c r="C90" i="14"/>
  <c r="E89" i="14"/>
  <c r="D89" i="14"/>
  <c r="C89" i="14"/>
  <c r="E88" i="14"/>
  <c r="D88" i="14"/>
  <c r="C88" i="14"/>
  <c r="E87" i="14"/>
  <c r="D87" i="14"/>
  <c r="C87" i="14"/>
  <c r="E86" i="14"/>
  <c r="D86" i="14"/>
  <c r="C86" i="14"/>
  <c r="E85" i="14"/>
  <c r="D85" i="14"/>
  <c r="C85" i="14"/>
  <c r="E84" i="14"/>
  <c r="D84" i="14"/>
  <c r="C84" i="14"/>
  <c r="E83" i="14"/>
  <c r="D83" i="14"/>
  <c r="C83" i="14"/>
  <c r="E82" i="14"/>
  <c r="D82" i="14"/>
  <c r="C82" i="14"/>
  <c r="E81" i="14"/>
  <c r="D81" i="14"/>
  <c r="C81" i="14"/>
  <c r="I80" i="14"/>
  <c r="H80" i="14"/>
  <c r="E80" i="14"/>
  <c r="D80" i="14"/>
  <c r="C80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E61" i="14"/>
  <c r="D61" i="14"/>
  <c r="C61" i="14"/>
  <c r="E60" i="14"/>
  <c r="D60" i="14"/>
  <c r="C60" i="14"/>
  <c r="E56" i="14"/>
  <c r="D56" i="14"/>
  <c r="C56" i="14"/>
  <c r="E55" i="14"/>
  <c r="D55" i="14"/>
  <c r="C55" i="14"/>
  <c r="E54" i="14"/>
  <c r="D54" i="14"/>
  <c r="C54" i="14"/>
  <c r="E53" i="14"/>
  <c r="D53" i="14"/>
  <c r="C53" i="14"/>
  <c r="E52" i="14"/>
  <c r="D52" i="14"/>
  <c r="C52" i="14"/>
  <c r="E51" i="14"/>
  <c r="D51" i="14"/>
  <c r="C51" i="14"/>
  <c r="E50" i="14"/>
  <c r="D50" i="14"/>
  <c r="C50" i="14"/>
  <c r="E49" i="14"/>
  <c r="D49" i="14"/>
  <c r="C49" i="14"/>
  <c r="E48" i="14"/>
  <c r="D48" i="14"/>
  <c r="C48" i="14"/>
  <c r="I47" i="14"/>
  <c r="H47" i="14"/>
  <c r="E47" i="14"/>
  <c r="D47" i="14"/>
  <c r="C47" i="14"/>
  <c r="E46" i="14"/>
  <c r="D46" i="14"/>
  <c r="C46" i="14"/>
  <c r="E45" i="14"/>
  <c r="D45" i="14"/>
  <c r="C45" i="14"/>
  <c r="E44" i="14"/>
  <c r="D44" i="14"/>
  <c r="C44" i="14"/>
  <c r="E43" i="14"/>
  <c r="D43" i="14"/>
  <c r="C43" i="14"/>
  <c r="E42" i="14"/>
  <c r="D42" i="14"/>
  <c r="C42" i="14"/>
  <c r="E41" i="14"/>
  <c r="D41" i="14"/>
  <c r="C41" i="14"/>
  <c r="E40" i="14"/>
  <c r="D40" i="14"/>
  <c r="C40" i="14"/>
  <c r="E39" i="14"/>
  <c r="D39" i="14"/>
  <c r="C39" i="14"/>
  <c r="E38" i="14"/>
  <c r="D38" i="14"/>
  <c r="C38" i="14"/>
  <c r="E37" i="14"/>
  <c r="D37" i="14"/>
  <c r="C37" i="14"/>
  <c r="E36" i="14"/>
  <c r="D36" i="14"/>
  <c r="C36" i="14"/>
  <c r="E35" i="14"/>
  <c r="D35" i="14"/>
  <c r="C35" i="14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I23" i="14"/>
  <c r="H23" i="14"/>
  <c r="E23" i="14"/>
  <c r="D23" i="14"/>
  <c r="C23" i="14"/>
  <c r="I22" i="14"/>
  <c r="H22" i="14"/>
  <c r="E22" i="14"/>
  <c r="D22" i="14"/>
  <c r="C22" i="14"/>
  <c r="I21" i="14"/>
  <c r="H21" i="14"/>
  <c r="E21" i="14"/>
  <c r="D21" i="14"/>
  <c r="C21" i="14"/>
  <c r="E16" i="14"/>
  <c r="D16" i="14"/>
  <c r="C16" i="14"/>
  <c r="E15" i="14"/>
  <c r="D15" i="14"/>
  <c r="C15" i="14"/>
  <c r="E14" i="14"/>
  <c r="D14" i="14"/>
  <c r="C14" i="14"/>
  <c r="E13" i="14"/>
  <c r="D13" i="14"/>
  <c r="C13" i="14"/>
  <c r="E12" i="14"/>
  <c r="D12" i="14"/>
  <c r="C12" i="14"/>
  <c r="K12" i="22" l="1"/>
  <c r="H12" i="22"/>
  <c r="H13" i="22"/>
  <c r="H17" i="22"/>
  <c r="H15" i="22"/>
  <c r="H14" i="22"/>
  <c r="H16" i="22"/>
  <c r="H16" i="6"/>
  <c r="G28" i="14"/>
  <c r="H13" i="24"/>
  <c r="F190" i="19"/>
  <c r="F190" i="5"/>
  <c r="F190" i="11"/>
  <c r="F190" i="21"/>
  <c r="H16" i="24"/>
  <c r="G161" i="14"/>
  <c r="G125" i="14"/>
  <c r="G198" i="19"/>
  <c r="G16" i="14"/>
  <c r="G81" i="14"/>
  <c r="G113" i="14"/>
  <c r="G178" i="14"/>
  <c r="G83" i="14"/>
  <c r="H12" i="24"/>
  <c r="G179" i="14"/>
  <c r="H16" i="19"/>
  <c r="M14" i="21"/>
  <c r="M13" i="24"/>
  <c r="G38" i="14"/>
  <c r="K12" i="19"/>
  <c r="G62" i="14"/>
  <c r="M12" i="21"/>
  <c r="M14" i="25"/>
  <c r="M14" i="23"/>
  <c r="M15" i="19"/>
  <c r="M15" i="6"/>
  <c r="G70" i="14"/>
  <c r="H14" i="24"/>
  <c r="G176" i="14"/>
  <c r="H15" i="24"/>
  <c r="G205" i="7"/>
  <c r="G25" i="14"/>
  <c r="G74" i="14"/>
  <c r="G157" i="14"/>
  <c r="M12" i="7"/>
  <c r="G33" i="14"/>
  <c r="G155" i="14"/>
  <c r="G143" i="14"/>
  <c r="G153" i="14"/>
  <c r="G145" i="14"/>
  <c r="M15" i="13"/>
  <c r="G44" i="14"/>
  <c r="G123" i="14"/>
  <c r="M13" i="11"/>
  <c r="G14" i="14"/>
  <c r="G116" i="14"/>
  <c r="G133" i="14"/>
  <c r="K15" i="11"/>
  <c r="G97" i="14"/>
  <c r="G168" i="14"/>
  <c r="G27" i="14"/>
  <c r="G159" i="14"/>
  <c r="G138" i="14"/>
  <c r="G91" i="14"/>
  <c r="G128" i="14"/>
  <c r="G114" i="14"/>
  <c r="G89" i="14"/>
  <c r="M14" i="10"/>
  <c r="G48" i="14"/>
  <c r="G104" i="14"/>
  <c r="K12" i="24"/>
  <c r="G205" i="35"/>
  <c r="G205" i="6"/>
  <c r="M12" i="6"/>
  <c r="M12" i="5"/>
  <c r="M14" i="5"/>
  <c r="G205" i="5"/>
  <c r="M12" i="20"/>
  <c r="G183" i="24"/>
  <c r="H116" i="24" s="1"/>
  <c r="G171" i="14"/>
  <c r="G180" i="14"/>
  <c r="G170" i="14"/>
  <c r="G172" i="14"/>
  <c r="G158" i="14"/>
  <c r="G154" i="14"/>
  <c r="G150" i="14"/>
  <c r="G136" i="14"/>
  <c r="G134" i="14"/>
  <c r="G121" i="14"/>
  <c r="G131" i="14"/>
  <c r="G117" i="14"/>
  <c r="G107" i="14"/>
  <c r="G108" i="14"/>
  <c r="G98" i="14"/>
  <c r="G96" i="14"/>
  <c r="G99" i="14"/>
  <c r="G87" i="14"/>
  <c r="G90" i="14"/>
  <c r="G63" i="14"/>
  <c r="G66" i="14"/>
  <c r="G64" i="14"/>
  <c r="G75" i="14"/>
  <c r="E190" i="21"/>
  <c r="G30" i="14"/>
  <c r="G32" i="14"/>
  <c r="G35" i="14"/>
  <c r="H13" i="23"/>
  <c r="H14" i="25"/>
  <c r="H14" i="23"/>
  <c r="H13" i="6"/>
  <c r="K12" i="6"/>
  <c r="G194" i="13"/>
  <c r="G40" i="14"/>
  <c r="G71" i="14"/>
  <c r="G109" i="14"/>
  <c r="G169" i="14"/>
  <c r="K15" i="10"/>
  <c r="K12" i="23"/>
  <c r="M13" i="27"/>
  <c r="H15" i="6"/>
  <c r="G43" i="14"/>
  <c r="K15" i="19"/>
  <c r="K15" i="21"/>
  <c r="G190" i="35"/>
  <c r="M12" i="35"/>
  <c r="G194" i="25"/>
  <c r="G50" i="14"/>
  <c r="G198" i="24"/>
  <c r="M144" i="24" s="1"/>
  <c r="H14" i="7"/>
  <c r="M13" i="23"/>
  <c r="H12" i="20"/>
  <c r="G53" i="14"/>
  <c r="G22" i="14"/>
  <c r="G26" i="14"/>
  <c r="G15" i="14"/>
  <c r="G39" i="14"/>
  <c r="G41" i="14"/>
  <c r="G54" i="14"/>
  <c r="G69" i="14"/>
  <c r="G173" i="14"/>
  <c r="G175" i="14"/>
  <c r="H12" i="6"/>
  <c r="K15" i="6"/>
  <c r="G52" i="14"/>
  <c r="M15" i="22"/>
  <c r="H12" i="19"/>
  <c r="M15" i="21"/>
  <c r="F190" i="20"/>
  <c r="H13" i="25"/>
  <c r="E205" i="21"/>
  <c r="G197" i="10"/>
  <c r="G197" i="14" s="1"/>
  <c r="G46" i="14"/>
  <c r="G60" i="14"/>
  <c r="K15" i="22"/>
  <c r="M13" i="7"/>
  <c r="M13" i="19"/>
  <c r="M13" i="13"/>
  <c r="H14" i="19"/>
  <c r="F190" i="24"/>
  <c r="G34" i="14"/>
  <c r="G36" i="14"/>
  <c r="G51" i="14"/>
  <c r="G80" i="14"/>
  <c r="G115" i="14"/>
  <c r="G135" i="14"/>
  <c r="G137" i="14"/>
  <c r="G142" i="14"/>
  <c r="G167" i="14"/>
  <c r="E197" i="14"/>
  <c r="K15" i="13"/>
  <c r="H15" i="23"/>
  <c r="M15" i="7"/>
  <c r="M12" i="27"/>
  <c r="H14" i="6"/>
  <c r="M14" i="19"/>
  <c r="H21" i="35"/>
  <c r="F190" i="25"/>
  <c r="M12" i="22"/>
  <c r="H15" i="21"/>
  <c r="G122" i="14"/>
  <c r="G151" i="14"/>
  <c r="G205" i="19"/>
  <c r="F190" i="22"/>
  <c r="G183" i="21"/>
  <c r="H107" i="21" s="1"/>
  <c r="G29" i="14"/>
  <c r="G106" i="14"/>
  <c r="M14" i="24"/>
  <c r="H13" i="19"/>
  <c r="K15" i="23"/>
  <c r="G42" i="14"/>
  <c r="G174" i="14"/>
  <c r="G205" i="13"/>
  <c r="M13" i="10"/>
  <c r="G196" i="11"/>
  <c r="G12" i="14"/>
  <c r="G73" i="14"/>
  <c r="G82" i="14"/>
  <c r="G100" i="14"/>
  <c r="G144" i="14"/>
  <c r="G146" i="14"/>
  <c r="G162" i="14"/>
  <c r="M15" i="25"/>
  <c r="M12" i="24"/>
  <c r="H12" i="23"/>
  <c r="H16" i="23"/>
  <c r="M14" i="6"/>
  <c r="M14" i="22"/>
  <c r="H15" i="19"/>
  <c r="G56" i="14"/>
  <c r="G205" i="21"/>
  <c r="G205" i="10"/>
  <c r="H17" i="5"/>
  <c r="H15" i="5"/>
  <c r="H12" i="5"/>
  <c r="H14" i="5"/>
  <c r="H13" i="5"/>
  <c r="H16" i="5"/>
  <c r="K12" i="5"/>
  <c r="G65" i="14"/>
  <c r="G31" i="14"/>
  <c r="G156" i="14"/>
  <c r="G76" i="14"/>
  <c r="G198" i="20"/>
  <c r="M13" i="20"/>
  <c r="G45" i="14"/>
  <c r="H17" i="20"/>
  <c r="H13" i="20"/>
  <c r="H15" i="20"/>
  <c r="K12" i="20"/>
  <c r="H14" i="20"/>
  <c r="H16" i="20"/>
  <c r="G13" i="14"/>
  <c r="G84" i="14"/>
  <c r="G183" i="27"/>
  <c r="H118" i="27" s="1"/>
  <c r="M13" i="5"/>
  <c r="G47" i="14"/>
  <c r="G163" i="14"/>
  <c r="G67" i="14"/>
  <c r="M14" i="7"/>
  <c r="G124" i="14"/>
  <c r="G85" i="14"/>
  <c r="G88" i="14"/>
  <c r="G126" i="14"/>
  <c r="G17" i="10"/>
  <c r="G203" i="11"/>
  <c r="G92" i="10"/>
  <c r="M15" i="20"/>
  <c r="G194" i="10"/>
  <c r="G55" i="14"/>
  <c r="G127" i="14"/>
  <c r="H12" i="25"/>
  <c r="H15" i="7"/>
  <c r="G24" i="14"/>
  <c r="M15" i="23"/>
  <c r="G129" i="14"/>
  <c r="G37" i="14"/>
  <c r="G205" i="20"/>
  <c r="C101" i="14"/>
  <c r="G152" i="14"/>
  <c r="K12" i="25"/>
  <c r="G21" i="14"/>
  <c r="G160" i="14"/>
  <c r="H15" i="25"/>
  <c r="G194" i="11"/>
  <c r="G49" i="14"/>
  <c r="G177" i="14"/>
  <c r="E194" i="14"/>
  <c r="H16" i="25"/>
  <c r="H16" i="7"/>
  <c r="K12" i="7"/>
  <c r="H12" i="7"/>
  <c r="G61" i="14"/>
  <c r="G23" i="14"/>
  <c r="G68" i="14"/>
  <c r="G130" i="14"/>
  <c r="G17" i="11"/>
  <c r="G72" i="14"/>
  <c r="F190" i="23"/>
  <c r="G183" i="5"/>
  <c r="H183" i="5" s="1"/>
  <c r="G202" i="11"/>
  <c r="G195" i="25"/>
  <c r="G183" i="20"/>
  <c r="G190" i="20" s="1"/>
  <c r="F190" i="7"/>
  <c r="G183" i="7"/>
  <c r="F183" i="14"/>
  <c r="F190" i="14" s="1"/>
  <c r="E205" i="14"/>
  <c r="G57" i="13"/>
  <c r="G183" i="13" s="1"/>
  <c r="M15" i="11"/>
  <c r="G198" i="21"/>
  <c r="M13" i="21"/>
  <c r="C198" i="14"/>
  <c r="C206" i="14" s="1"/>
  <c r="H17" i="21"/>
  <c r="H14" i="21"/>
  <c r="H13" i="21"/>
  <c r="H16" i="21"/>
  <c r="K12" i="21"/>
  <c r="F190" i="13"/>
  <c r="G86" i="14"/>
  <c r="G205" i="22"/>
  <c r="G198" i="5"/>
  <c r="G183" i="6"/>
  <c r="G183" i="19"/>
  <c r="G198" i="27"/>
  <c r="H17" i="6"/>
  <c r="G198" i="7"/>
  <c r="H17" i="23"/>
  <c r="G183" i="23"/>
  <c r="G198" i="6"/>
  <c r="F190" i="10"/>
  <c r="G183" i="11"/>
  <c r="G105" i="14"/>
  <c r="G205" i="23"/>
  <c r="K15" i="24"/>
  <c r="G205" i="24"/>
  <c r="G57" i="25"/>
  <c r="G17" i="13"/>
  <c r="F190" i="6"/>
  <c r="H17" i="7"/>
  <c r="G183" i="22"/>
  <c r="H17" i="25"/>
  <c r="H17" i="24"/>
  <c r="G196" i="13"/>
  <c r="G198" i="22"/>
  <c r="H17" i="19"/>
  <c r="G205" i="25"/>
  <c r="F190" i="27"/>
  <c r="G198" i="23"/>
  <c r="H183" i="35"/>
  <c r="K13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77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92" i="35"/>
  <c r="H81" i="35"/>
  <c r="H82" i="35"/>
  <c r="H83" i="35"/>
  <c r="H84" i="35"/>
  <c r="H85" i="35"/>
  <c r="H86" i="35"/>
  <c r="H87" i="35"/>
  <c r="H88" i="35"/>
  <c r="H89" i="35"/>
  <c r="H90" i="35"/>
  <c r="H91" i="35"/>
  <c r="H101" i="35"/>
  <c r="H96" i="35"/>
  <c r="H97" i="35"/>
  <c r="H98" i="35"/>
  <c r="H99" i="35"/>
  <c r="H100" i="35"/>
  <c r="H110" i="35"/>
  <c r="H105" i="35"/>
  <c r="H106" i="35"/>
  <c r="H107" i="35"/>
  <c r="H108" i="35"/>
  <c r="H109" i="35"/>
  <c r="H118" i="35"/>
  <c r="H114" i="35"/>
  <c r="H115" i="35"/>
  <c r="H116" i="35"/>
  <c r="H117" i="35"/>
  <c r="H122" i="35"/>
  <c r="H123" i="35"/>
  <c r="H124" i="35"/>
  <c r="H125" i="35"/>
  <c r="H126" i="35"/>
  <c r="H127" i="35"/>
  <c r="H139" i="35"/>
  <c r="H128" i="35"/>
  <c r="H129" i="35"/>
  <c r="H130" i="35"/>
  <c r="H131" i="35"/>
  <c r="H133" i="35"/>
  <c r="H134" i="35"/>
  <c r="H135" i="35"/>
  <c r="H136" i="35"/>
  <c r="H137" i="35"/>
  <c r="H138" i="35"/>
  <c r="H147" i="35"/>
  <c r="H143" i="35"/>
  <c r="H144" i="35"/>
  <c r="H145" i="35"/>
  <c r="H146" i="35"/>
  <c r="H164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81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G198" i="35"/>
  <c r="H194" i="35" s="1"/>
  <c r="H57" i="35"/>
  <c r="H60" i="35"/>
  <c r="H80" i="35"/>
  <c r="H95" i="35"/>
  <c r="H104" i="35"/>
  <c r="H113" i="35"/>
  <c r="H121" i="35"/>
  <c r="H142" i="35"/>
  <c r="H150" i="35"/>
  <c r="H167" i="35"/>
  <c r="C17" i="14"/>
  <c r="D17" i="14"/>
  <c r="E17" i="14"/>
  <c r="E57" i="14"/>
  <c r="D57" i="14"/>
  <c r="C57" i="14"/>
  <c r="D77" i="14"/>
  <c r="E77" i="14"/>
  <c r="C77" i="14"/>
  <c r="C92" i="14"/>
  <c r="E92" i="14"/>
  <c r="D92" i="14"/>
  <c r="D101" i="14"/>
  <c r="E101" i="14"/>
  <c r="E110" i="14"/>
  <c r="D110" i="14"/>
  <c r="C110" i="14"/>
  <c r="C118" i="14"/>
  <c r="D118" i="14"/>
  <c r="E118" i="14"/>
  <c r="E139" i="14"/>
  <c r="C139" i="14"/>
  <c r="D139" i="14"/>
  <c r="D147" i="14"/>
  <c r="C147" i="14"/>
  <c r="E147" i="14"/>
  <c r="D164" i="14"/>
  <c r="C164" i="14"/>
  <c r="E164" i="14"/>
  <c r="E181" i="14"/>
  <c r="G181" i="14" s="1"/>
  <c r="C181" i="14"/>
  <c r="D181" i="14"/>
  <c r="C207" i="14"/>
  <c r="M126" i="19" l="1"/>
  <c r="M64" i="19"/>
  <c r="M171" i="19"/>
  <c r="M180" i="19"/>
  <c r="M21" i="19"/>
  <c r="M160" i="19"/>
  <c r="M81" i="19"/>
  <c r="M169" i="19"/>
  <c r="M36" i="19"/>
  <c r="H194" i="19"/>
  <c r="M134" i="19"/>
  <c r="M147" i="19"/>
  <c r="M55" i="19"/>
  <c r="M84" i="19"/>
  <c r="M113" i="19"/>
  <c r="M22" i="19"/>
  <c r="M29" i="19"/>
  <c r="M72" i="19"/>
  <c r="M170" i="19"/>
  <c r="H197" i="19"/>
  <c r="M98" i="19"/>
  <c r="M124" i="19"/>
  <c r="M68" i="19"/>
  <c r="M23" i="19"/>
  <c r="M123" i="19"/>
  <c r="M144" i="19"/>
  <c r="M137" i="19"/>
  <c r="M74" i="19"/>
  <c r="M163" i="19"/>
  <c r="M73" i="19"/>
  <c r="H196" i="19"/>
  <c r="M150" i="19"/>
  <c r="M77" i="19"/>
  <c r="M164" i="19"/>
  <c r="M41" i="19"/>
  <c r="M175" i="19"/>
  <c r="M49" i="19"/>
  <c r="M161" i="19"/>
  <c r="M92" i="19"/>
  <c r="M25" i="19"/>
  <c r="M86" i="19"/>
  <c r="M173" i="19"/>
  <c r="M122" i="19"/>
  <c r="M35" i="19"/>
  <c r="M83" i="19"/>
  <c r="M136" i="19"/>
  <c r="M57" i="19"/>
  <c r="M105" i="19"/>
  <c r="M158" i="19"/>
  <c r="M32" i="19"/>
  <c r="M24" i="19"/>
  <c r="M177" i="19"/>
  <c r="M138" i="19"/>
  <c r="M155" i="19"/>
  <c r="M40" i="19"/>
  <c r="M76" i="19"/>
  <c r="M127" i="19"/>
  <c r="M110" i="19"/>
  <c r="M45" i="19"/>
  <c r="M62" i="19"/>
  <c r="M179" i="19"/>
  <c r="M114" i="19"/>
  <c r="M34" i="19"/>
  <c r="M96" i="19"/>
  <c r="M28" i="19"/>
  <c r="M130" i="19"/>
  <c r="M39" i="19"/>
  <c r="M87" i="19"/>
  <c r="M142" i="19"/>
  <c r="M63" i="19"/>
  <c r="M109" i="19"/>
  <c r="M162" i="19"/>
  <c r="M50" i="19"/>
  <c r="H195" i="19"/>
  <c r="M30" i="19"/>
  <c r="M61" i="19"/>
  <c r="M85" i="19"/>
  <c r="K14" i="19"/>
  <c r="M33" i="19"/>
  <c r="M82" i="19"/>
  <c r="M69" i="19"/>
  <c r="M95" i="19"/>
  <c r="M90" i="19"/>
  <c r="M70" i="19"/>
  <c r="M52" i="19"/>
  <c r="M26" i="19"/>
  <c r="M133" i="19"/>
  <c r="M48" i="19"/>
  <c r="M106" i="19"/>
  <c r="M37" i="19"/>
  <c r="M151" i="19"/>
  <c r="M43" i="19"/>
  <c r="M97" i="19"/>
  <c r="M152" i="19"/>
  <c r="M67" i="19"/>
  <c r="M121" i="19"/>
  <c r="M172" i="19"/>
  <c r="M118" i="19"/>
  <c r="M128" i="19"/>
  <c r="M181" i="19"/>
  <c r="M104" i="19"/>
  <c r="M145" i="19"/>
  <c r="M117" i="19"/>
  <c r="M38" i="19"/>
  <c r="M178" i="19"/>
  <c r="M143" i="19"/>
  <c r="M42" i="19"/>
  <c r="M27" i="19"/>
  <c r="M99" i="19"/>
  <c r="M167" i="19"/>
  <c r="M108" i="19"/>
  <c r="M66" i="19"/>
  <c r="M54" i="19"/>
  <c r="M153" i="19"/>
  <c r="M60" i="19"/>
  <c r="M116" i="19"/>
  <c r="M46" i="19"/>
  <c r="M159" i="19"/>
  <c r="M47" i="19"/>
  <c r="M101" i="19"/>
  <c r="M156" i="19"/>
  <c r="M71" i="19"/>
  <c r="M125" i="19"/>
  <c r="M176" i="19"/>
  <c r="M88" i="19"/>
  <c r="H84" i="24"/>
  <c r="M100" i="19"/>
  <c r="M17" i="19"/>
  <c r="M51" i="19"/>
  <c r="M91" i="19"/>
  <c r="M131" i="19"/>
  <c r="M174" i="19"/>
  <c r="M75" i="19"/>
  <c r="M115" i="19"/>
  <c r="M154" i="19"/>
  <c r="H198" i="19"/>
  <c r="M44" i="19"/>
  <c r="M135" i="19"/>
  <c r="M56" i="19"/>
  <c r="M139" i="19"/>
  <c r="M31" i="19"/>
  <c r="M65" i="19"/>
  <c r="M107" i="19"/>
  <c r="M146" i="19"/>
  <c r="M53" i="19"/>
  <c r="M89" i="19"/>
  <c r="M129" i="19"/>
  <c r="M168" i="19"/>
  <c r="M80" i="19"/>
  <c r="M157" i="19"/>
  <c r="H99" i="24"/>
  <c r="M44" i="24"/>
  <c r="G207" i="7"/>
  <c r="H107" i="24"/>
  <c r="H43" i="24"/>
  <c r="H46" i="24"/>
  <c r="H104" i="24"/>
  <c r="H89" i="24"/>
  <c r="H105" i="24"/>
  <c r="H108" i="24"/>
  <c r="H49" i="24"/>
  <c r="H115" i="24"/>
  <c r="H113" i="24"/>
  <c r="H125" i="24"/>
  <c r="H33" i="24"/>
  <c r="H169" i="24"/>
  <c r="H86" i="24"/>
  <c r="H31" i="24"/>
  <c r="G207" i="35"/>
  <c r="K16" i="35"/>
  <c r="H21" i="24"/>
  <c r="H152" i="24"/>
  <c r="H109" i="24"/>
  <c r="H70" i="24"/>
  <c r="H136" i="24"/>
  <c r="H150" i="24"/>
  <c r="G207" i="5"/>
  <c r="M171" i="24"/>
  <c r="M135" i="24"/>
  <c r="K16" i="7"/>
  <c r="M139" i="24"/>
  <c r="M167" i="24"/>
  <c r="M24" i="24"/>
  <c r="H194" i="24"/>
  <c r="M86" i="24"/>
  <c r="H97" i="24"/>
  <c r="H39" i="24"/>
  <c r="H36" i="24"/>
  <c r="H123" i="24"/>
  <c r="H60" i="24"/>
  <c r="H75" i="24"/>
  <c r="H134" i="24"/>
  <c r="H53" i="24"/>
  <c r="M176" i="24"/>
  <c r="H65" i="24"/>
  <c r="H98" i="24"/>
  <c r="H114" i="24"/>
  <c r="H170" i="24"/>
  <c r="H92" i="24"/>
  <c r="M88" i="24"/>
  <c r="M163" i="24"/>
  <c r="M92" i="24"/>
  <c r="H118" i="24"/>
  <c r="H168" i="24"/>
  <c r="H83" i="24"/>
  <c r="H143" i="24"/>
  <c r="H106" i="24"/>
  <c r="H32" i="24"/>
  <c r="H175" i="24"/>
  <c r="H48" i="24"/>
  <c r="G190" i="24"/>
  <c r="M118" i="24"/>
  <c r="H126" i="24"/>
  <c r="H96" i="24"/>
  <c r="H67" i="24"/>
  <c r="H122" i="24"/>
  <c r="H37" i="24"/>
  <c r="H142" i="24"/>
  <c r="G207" i="6"/>
  <c r="M48" i="24"/>
  <c r="M90" i="24"/>
  <c r="M169" i="24"/>
  <c r="H101" i="24"/>
  <c r="H178" i="24"/>
  <c r="H135" i="24"/>
  <c r="H30" i="24"/>
  <c r="H128" i="24"/>
  <c r="H138" i="24"/>
  <c r="H51" i="24"/>
  <c r="H130" i="24"/>
  <c r="H66" i="24"/>
  <c r="H144" i="24"/>
  <c r="H153" i="24"/>
  <c r="H28" i="24"/>
  <c r="H117" i="24"/>
  <c r="H42" i="24"/>
  <c r="M52" i="24"/>
  <c r="M128" i="24"/>
  <c r="M96" i="24"/>
  <c r="M173" i="24"/>
  <c r="H87" i="24"/>
  <c r="H47" i="24"/>
  <c r="H44" i="24"/>
  <c r="H145" i="24"/>
  <c r="H35" i="24"/>
  <c r="H146" i="24"/>
  <c r="H41" i="24"/>
  <c r="H155" i="24"/>
  <c r="H56" i="24"/>
  <c r="H156" i="24"/>
  <c r="H71" i="24"/>
  <c r="H160" i="24"/>
  <c r="H164" i="24"/>
  <c r="H158" i="24"/>
  <c r="H80" i="24"/>
  <c r="H57" i="24"/>
  <c r="H81" i="24"/>
  <c r="K16" i="19"/>
  <c r="M124" i="24"/>
  <c r="H26" i="24"/>
  <c r="H74" i="24"/>
  <c r="H183" i="24"/>
  <c r="M56" i="24"/>
  <c r="M133" i="24"/>
  <c r="M100" i="24"/>
  <c r="M177" i="24"/>
  <c r="M162" i="24"/>
  <c r="H69" i="24"/>
  <c r="H54" i="24"/>
  <c r="H154" i="24"/>
  <c r="H40" i="24"/>
  <c r="H162" i="24"/>
  <c r="H62" i="24"/>
  <c r="H163" i="24"/>
  <c r="H68" i="24"/>
  <c r="H173" i="24"/>
  <c r="H82" i="24"/>
  <c r="H176" i="24"/>
  <c r="H171" i="24"/>
  <c r="H64" i="24"/>
  <c r="H27" i="24"/>
  <c r="M80" i="24"/>
  <c r="M157" i="24"/>
  <c r="M126" i="24"/>
  <c r="M180" i="24"/>
  <c r="H38" i="24"/>
  <c r="H61" i="24"/>
  <c r="H161" i="24"/>
  <c r="H45" i="24"/>
  <c r="H172" i="24"/>
  <c r="H77" i="24"/>
  <c r="H34" i="24"/>
  <c r="H73" i="24"/>
  <c r="H181" i="24"/>
  <c r="H95" i="24"/>
  <c r="H131" i="24"/>
  <c r="M183" i="24"/>
  <c r="H110" i="24"/>
  <c r="H159" i="24"/>
  <c r="M84" i="24"/>
  <c r="M161" i="24"/>
  <c r="M130" i="24"/>
  <c r="M158" i="24"/>
  <c r="H22" i="24"/>
  <c r="H29" i="24"/>
  <c r="H76" i="24"/>
  <c r="K13" i="24"/>
  <c r="H50" i="24"/>
  <c r="H179" i="24"/>
  <c r="H90" i="24"/>
  <c r="H127" i="24"/>
  <c r="H91" i="24"/>
  <c r="H23" i="24"/>
  <c r="H100" i="24"/>
  <c r="H137" i="24"/>
  <c r="H124" i="24"/>
  <c r="H133" i="24"/>
  <c r="K16" i="6"/>
  <c r="K16" i="5"/>
  <c r="G101" i="14"/>
  <c r="E198" i="14"/>
  <c r="E206" i="14" s="1"/>
  <c r="G206" i="19"/>
  <c r="G207" i="19"/>
  <c r="G118" i="14"/>
  <c r="H52" i="24"/>
  <c r="H25" i="24"/>
  <c r="H121" i="24"/>
  <c r="H88" i="24"/>
  <c r="H72" i="24"/>
  <c r="H24" i="24"/>
  <c r="H85" i="24"/>
  <c r="H180" i="24"/>
  <c r="H63" i="24"/>
  <c r="H147" i="24"/>
  <c r="H55" i="24"/>
  <c r="H129" i="24"/>
  <c r="H157" i="24"/>
  <c r="H151" i="24"/>
  <c r="H177" i="24"/>
  <c r="H174" i="24"/>
  <c r="H167" i="24"/>
  <c r="H139" i="24"/>
  <c r="H139" i="21"/>
  <c r="H183" i="27"/>
  <c r="H96" i="21"/>
  <c r="H64" i="21"/>
  <c r="H65" i="21"/>
  <c r="H48" i="21"/>
  <c r="H135" i="21"/>
  <c r="H150" i="21"/>
  <c r="H80" i="21"/>
  <c r="H146" i="21"/>
  <c r="H49" i="21"/>
  <c r="H118" i="21"/>
  <c r="H125" i="21"/>
  <c r="H72" i="20"/>
  <c r="H76" i="20"/>
  <c r="H134" i="21"/>
  <c r="H124" i="21"/>
  <c r="H27" i="20"/>
  <c r="H118" i="20"/>
  <c r="H176" i="20"/>
  <c r="H91" i="20"/>
  <c r="H172" i="20"/>
  <c r="H97" i="20"/>
  <c r="H153" i="20"/>
  <c r="H105" i="20"/>
  <c r="H126" i="20"/>
  <c r="H92" i="20"/>
  <c r="H33" i="20"/>
  <c r="H38" i="20"/>
  <c r="H55" i="20"/>
  <c r="H134" i="20"/>
  <c r="H57" i="21"/>
  <c r="H100" i="21"/>
  <c r="H84" i="21"/>
  <c r="H44" i="20"/>
  <c r="H42" i="20"/>
  <c r="H61" i="20"/>
  <c r="H138" i="20"/>
  <c r="H109" i="20"/>
  <c r="H31" i="21"/>
  <c r="H63" i="21"/>
  <c r="H26" i="21"/>
  <c r="H173" i="21"/>
  <c r="H157" i="21"/>
  <c r="H52" i="20"/>
  <c r="H110" i="20"/>
  <c r="H151" i="20"/>
  <c r="H39" i="21"/>
  <c r="H71" i="21"/>
  <c r="H30" i="21"/>
  <c r="H177" i="21"/>
  <c r="H161" i="21"/>
  <c r="H57" i="20"/>
  <c r="H116" i="20"/>
  <c r="H160" i="20"/>
  <c r="H138" i="21"/>
  <c r="H60" i="21"/>
  <c r="H44" i="21"/>
  <c r="M183" i="20"/>
  <c r="H23" i="20"/>
  <c r="M15" i="14"/>
  <c r="H144" i="21"/>
  <c r="H88" i="21"/>
  <c r="H21" i="21"/>
  <c r="H89" i="21"/>
  <c r="H168" i="21"/>
  <c r="H75" i="21"/>
  <c r="H154" i="21"/>
  <c r="H38" i="21"/>
  <c r="H72" i="21"/>
  <c r="H110" i="21"/>
  <c r="H151" i="21"/>
  <c r="H24" i="21"/>
  <c r="H56" i="21"/>
  <c r="H92" i="21"/>
  <c r="H133" i="21"/>
  <c r="H171" i="21"/>
  <c r="H27" i="21"/>
  <c r="H142" i="21"/>
  <c r="H113" i="21"/>
  <c r="H81" i="21"/>
  <c r="H145" i="21"/>
  <c r="G190" i="21"/>
  <c r="H99" i="21"/>
  <c r="H176" i="21"/>
  <c r="H162" i="21"/>
  <c r="H42" i="21"/>
  <c r="H116" i="21"/>
  <c r="H155" i="21"/>
  <c r="H28" i="21"/>
  <c r="H62" i="21"/>
  <c r="H98" i="21"/>
  <c r="H137" i="21"/>
  <c r="H61" i="21"/>
  <c r="H178" i="21"/>
  <c r="H152" i="21"/>
  <c r="H37" i="21"/>
  <c r="H109" i="21"/>
  <c r="H25" i="21"/>
  <c r="H95" i="21"/>
  <c r="H172" i="21"/>
  <c r="H46" i="21"/>
  <c r="H82" i="21"/>
  <c r="H122" i="21"/>
  <c r="H159" i="21"/>
  <c r="H32" i="21"/>
  <c r="H66" i="21"/>
  <c r="H104" i="21"/>
  <c r="H143" i="21"/>
  <c r="H179" i="21"/>
  <c r="H97" i="21"/>
  <c r="H35" i="21"/>
  <c r="K13" i="21"/>
  <c r="H158" i="21"/>
  <c r="H34" i="21"/>
  <c r="H106" i="21"/>
  <c r="H52" i="21"/>
  <c r="H128" i="21"/>
  <c r="H73" i="21"/>
  <c r="H85" i="21"/>
  <c r="H175" i="21"/>
  <c r="H45" i="21"/>
  <c r="H33" i="21"/>
  <c r="H180" i="21"/>
  <c r="H86" i="21"/>
  <c r="H163" i="21"/>
  <c r="H70" i="21"/>
  <c r="H108" i="21"/>
  <c r="H183" i="21"/>
  <c r="H136" i="21"/>
  <c r="H69" i="21"/>
  <c r="H67" i="21"/>
  <c r="H68" i="21"/>
  <c r="H181" i="21"/>
  <c r="H167" i="21"/>
  <c r="H101" i="21"/>
  <c r="H29" i="21"/>
  <c r="H76" i="21"/>
  <c r="H121" i="21"/>
  <c r="H105" i="21"/>
  <c r="H50" i="21"/>
  <c r="H126" i="21"/>
  <c r="H36" i="21"/>
  <c r="H147" i="21"/>
  <c r="H53" i="21"/>
  <c r="H129" i="21"/>
  <c r="H41" i="21"/>
  <c r="H115" i="21"/>
  <c r="H22" i="21"/>
  <c r="H54" i="21"/>
  <c r="H90" i="21"/>
  <c r="H130" i="21"/>
  <c r="H169" i="21"/>
  <c r="H40" i="21"/>
  <c r="H74" i="21"/>
  <c r="H114" i="21"/>
  <c r="H153" i="21"/>
  <c r="H174" i="21"/>
  <c r="G17" i="14"/>
  <c r="K13" i="14" s="1"/>
  <c r="E207" i="14"/>
  <c r="G207" i="21"/>
  <c r="E206" i="21"/>
  <c r="K16" i="21"/>
  <c r="E207" i="21"/>
  <c r="G147" i="14"/>
  <c r="G92" i="14"/>
  <c r="H181" i="5"/>
  <c r="G110" i="14"/>
  <c r="M36" i="24"/>
  <c r="M70" i="24"/>
  <c r="M108" i="24"/>
  <c r="M147" i="24"/>
  <c r="H195" i="24"/>
  <c r="M116" i="24"/>
  <c r="M155" i="24"/>
  <c r="M125" i="24"/>
  <c r="M57" i="24"/>
  <c r="G207" i="20"/>
  <c r="M14" i="11"/>
  <c r="M12" i="25"/>
  <c r="H196" i="24"/>
  <c r="H164" i="19"/>
  <c r="H13" i="10"/>
  <c r="M190" i="35"/>
  <c r="G198" i="25"/>
  <c r="G164" i="14"/>
  <c r="K16" i="13"/>
  <c r="H17" i="10"/>
  <c r="G207" i="13"/>
  <c r="G207" i="22"/>
  <c r="M40" i="24"/>
  <c r="M74" i="24"/>
  <c r="M114" i="24"/>
  <c r="M153" i="24"/>
  <c r="M82" i="24"/>
  <c r="M122" i="24"/>
  <c r="M159" i="24"/>
  <c r="H195" i="21"/>
  <c r="H24" i="20"/>
  <c r="M12" i="13"/>
  <c r="M168" i="24"/>
  <c r="M142" i="24"/>
  <c r="M123" i="24"/>
  <c r="M105" i="24"/>
  <c r="M85" i="24"/>
  <c r="M71" i="24"/>
  <c r="M60" i="24"/>
  <c r="M47" i="24"/>
  <c r="M37" i="24"/>
  <c r="M26" i="24"/>
  <c r="M160" i="24"/>
  <c r="M99" i="24"/>
  <c r="M54" i="24"/>
  <c r="M156" i="24"/>
  <c r="M97" i="24"/>
  <c r="M43" i="24"/>
  <c r="M75" i="24"/>
  <c r="H197" i="24"/>
  <c r="M164" i="24"/>
  <c r="M121" i="24"/>
  <c r="M101" i="24"/>
  <c r="M83" i="24"/>
  <c r="M69" i="24"/>
  <c r="M55" i="24"/>
  <c r="M46" i="24"/>
  <c r="M35" i="24"/>
  <c r="M25" i="24"/>
  <c r="M81" i="24"/>
  <c r="M34" i="24"/>
  <c r="M136" i="24"/>
  <c r="M77" i="24"/>
  <c r="M33" i="24"/>
  <c r="M178" i="24"/>
  <c r="M115" i="24"/>
  <c r="M65" i="24"/>
  <c r="M31" i="24"/>
  <c r="M172" i="24"/>
  <c r="M150" i="24"/>
  <c r="M129" i="24"/>
  <c r="M109" i="24"/>
  <c r="M89" i="24"/>
  <c r="M73" i="24"/>
  <c r="M63" i="24"/>
  <c r="M50" i="24"/>
  <c r="M39" i="24"/>
  <c r="M29" i="24"/>
  <c r="M138" i="24"/>
  <c r="M117" i="24"/>
  <c r="M68" i="24"/>
  <c r="M45" i="24"/>
  <c r="M67" i="24"/>
  <c r="M22" i="24"/>
  <c r="M134" i="24"/>
  <c r="M76" i="24"/>
  <c r="M42" i="24"/>
  <c r="K14" i="24"/>
  <c r="M131" i="24"/>
  <c r="M64" i="24"/>
  <c r="M41" i="24"/>
  <c r="M170" i="24"/>
  <c r="M146" i="24"/>
  <c r="M127" i="24"/>
  <c r="M107" i="24"/>
  <c r="M87" i="24"/>
  <c r="M72" i="24"/>
  <c r="M61" i="24"/>
  <c r="M49" i="24"/>
  <c r="M38" i="24"/>
  <c r="M27" i="24"/>
  <c r="M17" i="24"/>
  <c r="M23" i="24"/>
  <c r="M53" i="24"/>
  <c r="M154" i="24"/>
  <c r="M95" i="24"/>
  <c r="M21" i="24"/>
  <c r="M174" i="24"/>
  <c r="M152" i="24"/>
  <c r="M113" i="24"/>
  <c r="M91" i="24"/>
  <c r="M51" i="24"/>
  <c r="M30" i="24"/>
  <c r="G190" i="23"/>
  <c r="M28" i="24"/>
  <c r="M62" i="24"/>
  <c r="M98" i="24"/>
  <c r="M137" i="24"/>
  <c r="M175" i="24"/>
  <c r="M106" i="24"/>
  <c r="M145" i="24"/>
  <c r="M181" i="24"/>
  <c r="G198" i="11"/>
  <c r="G57" i="14"/>
  <c r="K16" i="10"/>
  <c r="H127" i="21"/>
  <c r="H51" i="21"/>
  <c r="H91" i="21"/>
  <c r="H123" i="21"/>
  <c r="H47" i="21"/>
  <c r="H117" i="21"/>
  <c r="H170" i="21"/>
  <c r="H156" i="21"/>
  <c r="H43" i="21"/>
  <c r="H23" i="21"/>
  <c r="H87" i="21"/>
  <c r="H83" i="21"/>
  <c r="H131" i="21"/>
  <c r="H55" i="21"/>
  <c r="H164" i="21"/>
  <c r="H160" i="21"/>
  <c r="H164" i="27"/>
  <c r="G206" i="24"/>
  <c r="M57" i="6"/>
  <c r="G77" i="14"/>
  <c r="H108" i="13"/>
  <c r="M32" i="24"/>
  <c r="M66" i="24"/>
  <c r="M104" i="24"/>
  <c r="M143" i="24"/>
  <c r="M179" i="24"/>
  <c r="M110" i="24"/>
  <c r="M151" i="24"/>
  <c r="H198" i="24"/>
  <c r="H99" i="7"/>
  <c r="H139" i="5"/>
  <c r="G139" i="14"/>
  <c r="M15" i="10"/>
  <c r="H77" i="21"/>
  <c r="H194" i="20"/>
  <c r="M168" i="20"/>
  <c r="M160" i="20"/>
  <c r="M154" i="20"/>
  <c r="M145" i="20"/>
  <c r="M136" i="20"/>
  <c r="M128" i="20"/>
  <c r="M122" i="20"/>
  <c r="M104" i="20"/>
  <c r="M96" i="20"/>
  <c r="M87" i="20"/>
  <c r="M72" i="20"/>
  <c r="M65" i="20"/>
  <c r="M56" i="20"/>
  <c r="M49" i="20"/>
  <c r="M43" i="20"/>
  <c r="M36" i="20"/>
  <c r="M29" i="20"/>
  <c r="M22" i="20"/>
  <c r="M181" i="20"/>
  <c r="M174" i="20"/>
  <c r="M167" i="20"/>
  <c r="M159" i="20"/>
  <c r="M153" i="20"/>
  <c r="M144" i="20"/>
  <c r="M135" i="20"/>
  <c r="M127" i="20"/>
  <c r="M121" i="20"/>
  <c r="M113" i="20"/>
  <c r="M95" i="20"/>
  <c r="M86" i="20"/>
  <c r="M80" i="20"/>
  <c r="M71" i="20"/>
  <c r="M64" i="20"/>
  <c r="M55" i="20"/>
  <c r="M48" i="20"/>
  <c r="M42" i="20"/>
  <c r="M35" i="20"/>
  <c r="M21" i="20"/>
  <c r="M180" i="20"/>
  <c r="M173" i="20"/>
  <c r="M164" i="20"/>
  <c r="M158" i="20"/>
  <c r="M152" i="20"/>
  <c r="M143" i="20"/>
  <c r="M134" i="20"/>
  <c r="M101" i="20"/>
  <c r="M92" i="20"/>
  <c r="M85" i="20"/>
  <c r="M77" i="20"/>
  <c r="M70" i="20"/>
  <c r="M63" i="20"/>
  <c r="M54" i="20"/>
  <c r="M41" i="20"/>
  <c r="M34" i="20"/>
  <c r="M28" i="20"/>
  <c r="M170" i="20"/>
  <c r="M157" i="20"/>
  <c r="M147" i="20"/>
  <c r="M131" i="20"/>
  <c r="M123" i="20"/>
  <c r="M107" i="20"/>
  <c r="M91" i="20"/>
  <c r="M82" i="20"/>
  <c r="M68" i="20"/>
  <c r="M57" i="20"/>
  <c r="M45" i="20"/>
  <c r="M33" i="20"/>
  <c r="M24" i="20"/>
  <c r="M179" i="20"/>
  <c r="M169" i="20"/>
  <c r="M146" i="20"/>
  <c r="M130" i="20"/>
  <c r="M118" i="20"/>
  <c r="M106" i="20"/>
  <c r="M90" i="20"/>
  <c r="M81" i="20"/>
  <c r="M67" i="20"/>
  <c r="M53" i="20"/>
  <c r="M32" i="20"/>
  <c r="M23" i="20"/>
  <c r="K14" i="20"/>
  <c r="M178" i="20"/>
  <c r="M156" i="20"/>
  <c r="M142" i="20"/>
  <c r="M117" i="20"/>
  <c r="M105" i="20"/>
  <c r="M89" i="20"/>
  <c r="M76" i="20"/>
  <c r="M66" i="20"/>
  <c r="M44" i="20"/>
  <c r="M177" i="20"/>
  <c r="M155" i="20"/>
  <c r="M129" i="20"/>
  <c r="M116" i="20"/>
  <c r="M100" i="20"/>
  <c r="M75" i="20"/>
  <c r="M52" i="20"/>
  <c r="M40" i="20"/>
  <c r="M31" i="20"/>
  <c r="M133" i="20"/>
  <c r="M108" i="20"/>
  <c r="M83" i="20"/>
  <c r="M60" i="20"/>
  <c r="M37" i="20"/>
  <c r="M69" i="20"/>
  <c r="M163" i="20"/>
  <c r="M88" i="20"/>
  <c r="M176" i="20"/>
  <c r="M126" i="20"/>
  <c r="M99" i="20"/>
  <c r="M74" i="20"/>
  <c r="M51" i="20"/>
  <c r="M30" i="20"/>
  <c r="M171" i="20"/>
  <c r="M46" i="20"/>
  <c r="M138" i="20"/>
  <c r="M175" i="20"/>
  <c r="M125" i="20"/>
  <c r="M50" i="20"/>
  <c r="M27" i="20"/>
  <c r="M97" i="20"/>
  <c r="M115" i="20"/>
  <c r="M172" i="20"/>
  <c r="M151" i="20"/>
  <c r="M124" i="20"/>
  <c r="M98" i="20"/>
  <c r="M73" i="20"/>
  <c r="M47" i="20"/>
  <c r="M26" i="20"/>
  <c r="M150" i="20"/>
  <c r="M25" i="20"/>
  <c r="M84" i="20"/>
  <c r="M114" i="20"/>
  <c r="M109" i="20"/>
  <c r="M162" i="20"/>
  <c r="M62" i="20"/>
  <c r="M161" i="20"/>
  <c r="M61" i="20"/>
  <c r="M137" i="20"/>
  <c r="M39" i="20"/>
  <c r="M38" i="20"/>
  <c r="H146" i="20"/>
  <c r="H82" i="20"/>
  <c r="H65" i="20"/>
  <c r="H136" i="20"/>
  <c r="H71" i="20"/>
  <c r="H197" i="20"/>
  <c r="H135" i="20"/>
  <c r="H131" i="20"/>
  <c r="H147" i="20"/>
  <c r="M13" i="25"/>
  <c r="G206" i="20"/>
  <c r="H67" i="20"/>
  <c r="H142" i="20"/>
  <c r="H88" i="20"/>
  <c r="H22" i="20"/>
  <c r="H54" i="20"/>
  <c r="H90" i="20"/>
  <c r="H143" i="20"/>
  <c r="H39" i="20"/>
  <c r="H73" i="20"/>
  <c r="H113" i="20"/>
  <c r="H145" i="20"/>
  <c r="H163" i="20"/>
  <c r="H154" i="20"/>
  <c r="H37" i="20"/>
  <c r="H118" i="5"/>
  <c r="H17" i="11"/>
  <c r="H14" i="11"/>
  <c r="H13" i="11"/>
  <c r="H16" i="11"/>
  <c r="K12" i="11"/>
  <c r="H12" i="11"/>
  <c r="H15" i="11"/>
  <c r="H46" i="20"/>
  <c r="H171" i="20"/>
  <c r="M12" i="11"/>
  <c r="G205" i="11"/>
  <c r="H198" i="20"/>
  <c r="H178" i="20"/>
  <c r="H35" i="20"/>
  <c r="H150" i="20"/>
  <c r="H56" i="20"/>
  <c r="H80" i="20"/>
  <c r="H25" i="20"/>
  <c r="H95" i="20"/>
  <c r="H26" i="20"/>
  <c r="H60" i="20"/>
  <c r="H96" i="20"/>
  <c r="H159" i="20"/>
  <c r="H43" i="20"/>
  <c r="H77" i="20"/>
  <c r="H117" i="20"/>
  <c r="H156" i="20"/>
  <c r="H174" i="20"/>
  <c r="H158" i="20"/>
  <c r="M110" i="20"/>
  <c r="G190" i="27"/>
  <c r="H180" i="27"/>
  <c r="H172" i="27"/>
  <c r="H162" i="27"/>
  <c r="H154" i="27"/>
  <c r="H144" i="27"/>
  <c r="H134" i="27"/>
  <c r="H125" i="27"/>
  <c r="H115" i="27"/>
  <c r="H105" i="27"/>
  <c r="H95" i="27"/>
  <c r="H85" i="27"/>
  <c r="H75" i="27"/>
  <c r="H67" i="27"/>
  <c r="H57" i="27"/>
  <c r="H49" i="27"/>
  <c r="H41" i="27"/>
  <c r="H33" i="27"/>
  <c r="H25" i="27"/>
  <c r="H178" i="27"/>
  <c r="H170" i="27"/>
  <c r="H160" i="27"/>
  <c r="H152" i="27"/>
  <c r="H142" i="27"/>
  <c r="H131" i="27"/>
  <c r="H123" i="27"/>
  <c r="H113" i="27"/>
  <c r="H101" i="27"/>
  <c r="H91" i="27"/>
  <c r="H83" i="27"/>
  <c r="H73" i="27"/>
  <c r="H65" i="27"/>
  <c r="H55" i="27"/>
  <c r="H47" i="27"/>
  <c r="H39" i="27"/>
  <c r="H31" i="27"/>
  <c r="H23" i="27"/>
  <c r="H181" i="27"/>
  <c r="H169" i="27"/>
  <c r="H157" i="27"/>
  <c r="H145" i="27"/>
  <c r="H130" i="27"/>
  <c r="H106" i="27"/>
  <c r="H90" i="27"/>
  <c r="H80" i="27"/>
  <c r="H68" i="27"/>
  <c r="H54" i="27"/>
  <c r="H44" i="27"/>
  <c r="H34" i="27"/>
  <c r="H22" i="27"/>
  <c r="H179" i="27"/>
  <c r="H168" i="27"/>
  <c r="H156" i="27"/>
  <c r="H143" i="27"/>
  <c r="H129" i="27"/>
  <c r="H117" i="27"/>
  <c r="H104" i="27"/>
  <c r="H89" i="27"/>
  <c r="H77" i="27"/>
  <c r="H66" i="27"/>
  <c r="H53" i="27"/>
  <c r="H43" i="27"/>
  <c r="H32" i="27"/>
  <c r="H21" i="27"/>
  <c r="H177" i="27"/>
  <c r="H167" i="27"/>
  <c r="H155" i="27"/>
  <c r="H139" i="27"/>
  <c r="H128" i="27"/>
  <c r="H116" i="27"/>
  <c r="H100" i="27"/>
  <c r="H88" i="27"/>
  <c r="H76" i="27"/>
  <c r="H64" i="27"/>
  <c r="H52" i="27"/>
  <c r="H42" i="27"/>
  <c r="H30" i="27"/>
  <c r="H147" i="27"/>
  <c r="H126" i="27"/>
  <c r="H107" i="27"/>
  <c r="H84" i="27"/>
  <c r="H63" i="27"/>
  <c r="H46" i="27"/>
  <c r="H28" i="27"/>
  <c r="H153" i="27"/>
  <c r="H71" i="27"/>
  <c r="K13" i="27"/>
  <c r="H163" i="27"/>
  <c r="H146" i="27"/>
  <c r="H124" i="27"/>
  <c r="H99" i="27"/>
  <c r="H82" i="27"/>
  <c r="H62" i="27"/>
  <c r="H45" i="27"/>
  <c r="H27" i="27"/>
  <c r="H158" i="27"/>
  <c r="H96" i="27"/>
  <c r="H72" i="27"/>
  <c r="H135" i="27"/>
  <c r="H161" i="27"/>
  <c r="H138" i="27"/>
  <c r="H122" i="27"/>
  <c r="H98" i="27"/>
  <c r="H81" i="27"/>
  <c r="H61" i="27"/>
  <c r="H40" i="27"/>
  <c r="H26" i="27"/>
  <c r="H175" i="27"/>
  <c r="H114" i="27"/>
  <c r="H37" i="27"/>
  <c r="H174" i="27"/>
  <c r="H92" i="27"/>
  <c r="H176" i="27"/>
  <c r="H159" i="27"/>
  <c r="H137" i="27"/>
  <c r="H121" i="27"/>
  <c r="H97" i="27"/>
  <c r="H74" i="27"/>
  <c r="H60" i="27"/>
  <c r="H38" i="27"/>
  <c r="H24" i="27"/>
  <c r="H136" i="27"/>
  <c r="H56" i="27"/>
  <c r="H110" i="27"/>
  <c r="H51" i="27"/>
  <c r="H127" i="27"/>
  <c r="H48" i="27"/>
  <c r="H50" i="27"/>
  <c r="H109" i="27"/>
  <c r="H36" i="27"/>
  <c r="H151" i="27"/>
  <c r="H150" i="27"/>
  <c r="H108" i="27"/>
  <c r="H35" i="27"/>
  <c r="H69" i="27"/>
  <c r="H173" i="27"/>
  <c r="H87" i="27"/>
  <c r="H29" i="27"/>
  <c r="H171" i="27"/>
  <c r="H86" i="27"/>
  <c r="H70" i="27"/>
  <c r="H133" i="27"/>
  <c r="G195" i="14"/>
  <c r="M13" i="14" s="1"/>
  <c r="G190" i="5"/>
  <c r="H177" i="20"/>
  <c r="H175" i="20"/>
  <c r="H114" i="20"/>
  <c r="H81" i="20"/>
  <c r="H104" i="20"/>
  <c r="H29" i="20"/>
  <c r="H127" i="20"/>
  <c r="H121" i="20"/>
  <c r="H48" i="20"/>
  <c r="H21" i="20"/>
  <c r="H157" i="20"/>
  <c r="H45" i="20"/>
  <c r="H169" i="20"/>
  <c r="H130" i="20"/>
  <c r="H53" i="20"/>
  <c r="H32" i="20"/>
  <c r="H164" i="20"/>
  <c r="H89" i="20"/>
  <c r="H66" i="20"/>
  <c r="H161" i="20"/>
  <c r="H155" i="20"/>
  <c r="H124" i="20"/>
  <c r="K13" i="20"/>
  <c r="H40" i="20"/>
  <c r="H152" i="20"/>
  <c r="H99" i="20"/>
  <c r="H74" i="20"/>
  <c r="H63" i="20"/>
  <c r="H84" i="20"/>
  <c r="H137" i="20"/>
  <c r="H196" i="20"/>
  <c r="H70" i="20"/>
  <c r="H122" i="20"/>
  <c r="H101" i="20"/>
  <c r="H180" i="20"/>
  <c r="H62" i="20"/>
  <c r="H50" i="20"/>
  <c r="H69" i="20"/>
  <c r="H128" i="20"/>
  <c r="M139" i="20"/>
  <c r="H85" i="20"/>
  <c r="H36" i="20"/>
  <c r="H108" i="20"/>
  <c r="H30" i="20"/>
  <c r="H64" i="20"/>
  <c r="H100" i="20"/>
  <c r="H170" i="20"/>
  <c r="H47" i="20"/>
  <c r="H83" i="20"/>
  <c r="H123" i="20"/>
  <c r="H167" i="20"/>
  <c r="H125" i="20"/>
  <c r="H162" i="20"/>
  <c r="H32" i="13"/>
  <c r="K16" i="20"/>
  <c r="H15" i="10"/>
  <c r="H16" i="10"/>
  <c r="H14" i="10"/>
  <c r="K12" i="10"/>
  <c r="H12" i="10"/>
  <c r="M17" i="20"/>
  <c r="G202" i="14"/>
  <c r="H49" i="20"/>
  <c r="H173" i="20"/>
  <c r="H31" i="20"/>
  <c r="H144" i="20"/>
  <c r="G207" i="10"/>
  <c r="M12" i="10"/>
  <c r="G194" i="14"/>
  <c r="M12" i="14" s="1"/>
  <c r="G198" i="10"/>
  <c r="H75" i="20"/>
  <c r="H86" i="20"/>
  <c r="H107" i="20"/>
  <c r="H183" i="20"/>
  <c r="H28" i="13"/>
  <c r="H28" i="20"/>
  <c r="H98" i="20"/>
  <c r="H41" i="20"/>
  <c r="H115" i="20"/>
  <c r="H34" i="20"/>
  <c r="H68" i="20"/>
  <c r="H106" i="20"/>
  <c r="H179" i="20"/>
  <c r="H51" i="20"/>
  <c r="H87" i="20"/>
  <c r="H133" i="20"/>
  <c r="H181" i="20"/>
  <c r="H129" i="20"/>
  <c r="H168" i="20"/>
  <c r="H139" i="20"/>
  <c r="H177" i="5"/>
  <c r="H169" i="5"/>
  <c r="H159" i="5"/>
  <c r="H151" i="5"/>
  <c r="H130" i="5"/>
  <c r="H122" i="5"/>
  <c r="H110" i="5"/>
  <c r="H100" i="5"/>
  <c r="H90" i="5"/>
  <c r="H82" i="5"/>
  <c r="H72" i="5"/>
  <c r="H64" i="5"/>
  <c r="H54" i="5"/>
  <c r="H46" i="5"/>
  <c r="H38" i="5"/>
  <c r="H30" i="5"/>
  <c r="H22" i="5"/>
  <c r="H176" i="5"/>
  <c r="H168" i="5"/>
  <c r="H158" i="5"/>
  <c r="H150" i="5"/>
  <c r="H138" i="5"/>
  <c r="H129" i="5"/>
  <c r="H121" i="5"/>
  <c r="H109" i="5"/>
  <c r="H99" i="5"/>
  <c r="H89" i="5"/>
  <c r="H81" i="5"/>
  <c r="H71" i="5"/>
  <c r="H63" i="5"/>
  <c r="H53" i="5"/>
  <c r="H45" i="5"/>
  <c r="H37" i="5"/>
  <c r="H29" i="5"/>
  <c r="H21" i="5"/>
  <c r="H175" i="5"/>
  <c r="H167" i="5"/>
  <c r="H157" i="5"/>
  <c r="H147" i="5"/>
  <c r="H137" i="5"/>
  <c r="H128" i="5"/>
  <c r="H108" i="5"/>
  <c r="H98" i="5"/>
  <c r="H88" i="5"/>
  <c r="H80" i="5"/>
  <c r="H70" i="5"/>
  <c r="H62" i="5"/>
  <c r="H52" i="5"/>
  <c r="H44" i="5"/>
  <c r="H36" i="5"/>
  <c r="H28" i="5"/>
  <c r="H180" i="5"/>
  <c r="H164" i="5"/>
  <c r="H153" i="5"/>
  <c r="H135" i="5"/>
  <c r="H123" i="5"/>
  <c r="H105" i="5"/>
  <c r="H87" i="5"/>
  <c r="H74" i="5"/>
  <c r="H60" i="5"/>
  <c r="H179" i="5"/>
  <c r="H163" i="5"/>
  <c r="H152" i="5"/>
  <c r="H134" i="5"/>
  <c r="H117" i="5"/>
  <c r="H104" i="5"/>
  <c r="H86" i="5"/>
  <c r="H73" i="5"/>
  <c r="H57" i="5"/>
  <c r="H43" i="5"/>
  <c r="H32" i="5"/>
  <c r="H178" i="5"/>
  <c r="H162" i="5"/>
  <c r="H146" i="5"/>
  <c r="H133" i="5"/>
  <c r="H116" i="5"/>
  <c r="H101" i="5"/>
  <c r="H85" i="5"/>
  <c r="H69" i="5"/>
  <c r="H56" i="5"/>
  <c r="H42" i="5"/>
  <c r="H31" i="5"/>
  <c r="H174" i="5"/>
  <c r="H161" i="5"/>
  <c r="H145" i="5"/>
  <c r="H131" i="5"/>
  <c r="H115" i="5"/>
  <c r="H97" i="5"/>
  <c r="H84" i="5"/>
  <c r="H68" i="5"/>
  <c r="H55" i="5"/>
  <c r="H41" i="5"/>
  <c r="H27" i="5"/>
  <c r="H173" i="5"/>
  <c r="H144" i="5"/>
  <c r="H114" i="5"/>
  <c r="H83" i="5"/>
  <c r="H51" i="5"/>
  <c r="H34" i="5"/>
  <c r="H126" i="5"/>
  <c r="H23" i="5"/>
  <c r="H172" i="5"/>
  <c r="H143" i="5"/>
  <c r="H113" i="5"/>
  <c r="H77" i="5"/>
  <c r="H50" i="5"/>
  <c r="H33" i="5"/>
  <c r="H127" i="5"/>
  <c r="H67" i="5"/>
  <c r="H95" i="5"/>
  <c r="K13" i="5"/>
  <c r="H171" i="5"/>
  <c r="H142" i="5"/>
  <c r="H107" i="5"/>
  <c r="H76" i="5"/>
  <c r="H49" i="5"/>
  <c r="H26" i="5"/>
  <c r="H160" i="5"/>
  <c r="H47" i="5"/>
  <c r="H156" i="5"/>
  <c r="H40" i="5"/>
  <c r="H170" i="5"/>
  <c r="H136" i="5"/>
  <c r="H106" i="5"/>
  <c r="H75" i="5"/>
  <c r="H48" i="5"/>
  <c r="H25" i="5"/>
  <c r="H96" i="5"/>
  <c r="H24" i="5"/>
  <c r="H66" i="5"/>
  <c r="H125" i="5"/>
  <c r="H124" i="5"/>
  <c r="H39" i="5"/>
  <c r="H35" i="5"/>
  <c r="H92" i="5"/>
  <c r="H154" i="5"/>
  <c r="H91" i="5"/>
  <c r="H65" i="5"/>
  <c r="H61" i="5"/>
  <c r="H155" i="5"/>
  <c r="G183" i="10"/>
  <c r="H195" i="20"/>
  <c r="H88" i="7"/>
  <c r="H37" i="7"/>
  <c r="H128" i="7"/>
  <c r="H97" i="7"/>
  <c r="H80" i="7"/>
  <c r="H125" i="7"/>
  <c r="H26" i="7"/>
  <c r="H145" i="7"/>
  <c r="H180" i="7"/>
  <c r="H30" i="7"/>
  <c r="H35" i="7"/>
  <c r="H161" i="7"/>
  <c r="H164" i="7"/>
  <c r="H89" i="7"/>
  <c r="H98" i="7"/>
  <c r="H172" i="7"/>
  <c r="H41" i="7"/>
  <c r="H171" i="7"/>
  <c r="H61" i="7"/>
  <c r="H68" i="7"/>
  <c r="H177" i="7"/>
  <c r="H24" i="7"/>
  <c r="H81" i="7"/>
  <c r="H129" i="7"/>
  <c r="H76" i="7"/>
  <c r="H91" i="7"/>
  <c r="H108" i="7"/>
  <c r="H23" i="7"/>
  <c r="H142" i="7"/>
  <c r="H38" i="7"/>
  <c r="H116" i="7"/>
  <c r="H110" i="7"/>
  <c r="H168" i="7"/>
  <c r="H45" i="7"/>
  <c r="H100" i="7"/>
  <c r="H36" i="7"/>
  <c r="H87" i="7"/>
  <c r="H107" i="7"/>
  <c r="H49" i="7"/>
  <c r="H179" i="7"/>
  <c r="H25" i="7"/>
  <c r="H72" i="7"/>
  <c r="H122" i="7"/>
  <c r="H22" i="7"/>
  <c r="G190" i="7"/>
  <c r="H92" i="7"/>
  <c r="H55" i="7"/>
  <c r="H181" i="7"/>
  <c r="H60" i="7"/>
  <c r="H154" i="7"/>
  <c r="H150" i="7"/>
  <c r="H117" i="7"/>
  <c r="H65" i="7"/>
  <c r="H163" i="7"/>
  <c r="H146" i="7"/>
  <c r="H162" i="7"/>
  <c r="H133" i="7"/>
  <c r="H67" i="7"/>
  <c r="H43" i="7"/>
  <c r="H130" i="7"/>
  <c r="H159" i="7"/>
  <c r="H47" i="7"/>
  <c r="H131" i="7"/>
  <c r="H74" i="7"/>
  <c r="H82" i="7"/>
  <c r="H73" i="7"/>
  <c r="H104" i="7"/>
  <c r="H69" i="7"/>
  <c r="H167" i="7"/>
  <c r="H48" i="7"/>
  <c r="H57" i="7"/>
  <c r="H64" i="7"/>
  <c r="H152" i="7"/>
  <c r="H40" i="7"/>
  <c r="H86" i="7"/>
  <c r="H109" i="7"/>
  <c r="H101" i="7"/>
  <c r="H96" i="7"/>
  <c r="H155" i="7"/>
  <c r="H135" i="7"/>
  <c r="H113" i="7"/>
  <c r="H153" i="7"/>
  <c r="H33" i="7"/>
  <c r="H134" i="7"/>
  <c r="H121" i="7"/>
  <c r="H50" i="7"/>
  <c r="H27" i="7"/>
  <c r="H56" i="7"/>
  <c r="H66" i="7"/>
  <c r="H174" i="7"/>
  <c r="H77" i="7"/>
  <c r="H178" i="7"/>
  <c r="H147" i="7"/>
  <c r="H95" i="7"/>
  <c r="H136" i="7"/>
  <c r="H106" i="7"/>
  <c r="H124" i="7"/>
  <c r="H71" i="7"/>
  <c r="H173" i="7"/>
  <c r="H42" i="7"/>
  <c r="H21" i="7"/>
  <c r="H170" i="7"/>
  <c r="H32" i="7"/>
  <c r="H83" i="7"/>
  <c r="H84" i="7"/>
  <c r="H118" i="7"/>
  <c r="H137" i="7"/>
  <c r="H46" i="7"/>
  <c r="H54" i="7"/>
  <c r="H63" i="7"/>
  <c r="H44" i="7"/>
  <c r="H90" i="7"/>
  <c r="H34" i="7"/>
  <c r="H144" i="7"/>
  <c r="H31" i="7"/>
  <c r="H157" i="7"/>
  <c r="H126" i="7"/>
  <c r="H143" i="7"/>
  <c r="H85" i="7"/>
  <c r="H51" i="7"/>
  <c r="H29" i="7"/>
  <c r="H114" i="7"/>
  <c r="H138" i="7"/>
  <c r="H28" i="7"/>
  <c r="H160" i="7"/>
  <c r="H70" i="7"/>
  <c r="H156" i="7"/>
  <c r="H123" i="7"/>
  <c r="H139" i="7"/>
  <c r="H105" i="7"/>
  <c r="H53" i="7"/>
  <c r="H176" i="7"/>
  <c r="H183" i="7"/>
  <c r="H115" i="7"/>
  <c r="H75" i="7"/>
  <c r="H175" i="7"/>
  <c r="H39" i="7"/>
  <c r="H62" i="7"/>
  <c r="H169" i="7"/>
  <c r="H52" i="7"/>
  <c r="H151" i="7"/>
  <c r="K13" i="7"/>
  <c r="H127" i="7"/>
  <c r="H158" i="7"/>
  <c r="G190" i="6"/>
  <c r="G196" i="14"/>
  <c r="M14" i="13"/>
  <c r="K16" i="22"/>
  <c r="K16" i="25"/>
  <c r="H198" i="10"/>
  <c r="H183" i="19"/>
  <c r="M183" i="19"/>
  <c r="H178" i="19"/>
  <c r="H174" i="19"/>
  <c r="H170" i="19"/>
  <c r="H160" i="19"/>
  <c r="H156" i="19"/>
  <c r="H152" i="19"/>
  <c r="H146" i="19"/>
  <c r="H142" i="19"/>
  <c r="H136" i="19"/>
  <c r="H131" i="19"/>
  <c r="H127" i="19"/>
  <c r="H123" i="19"/>
  <c r="H117" i="19"/>
  <c r="H113" i="19"/>
  <c r="H107" i="19"/>
  <c r="H101" i="19"/>
  <c r="H97" i="19"/>
  <c r="H91" i="19"/>
  <c r="H87" i="19"/>
  <c r="H83" i="19"/>
  <c r="H73" i="19"/>
  <c r="H69" i="19"/>
  <c r="H65" i="19"/>
  <c r="H61" i="19"/>
  <c r="H180" i="19"/>
  <c r="H176" i="19"/>
  <c r="H172" i="19"/>
  <c r="H168" i="19"/>
  <c r="H162" i="19"/>
  <c r="H158" i="19"/>
  <c r="H154" i="19"/>
  <c r="H150" i="19"/>
  <c r="H144" i="19"/>
  <c r="H138" i="19"/>
  <c r="H134" i="19"/>
  <c r="H129" i="19"/>
  <c r="H125" i="19"/>
  <c r="H121" i="19"/>
  <c r="H115" i="19"/>
  <c r="H109" i="19"/>
  <c r="H105" i="19"/>
  <c r="H99" i="19"/>
  <c r="H95" i="19"/>
  <c r="H89" i="19"/>
  <c r="H85" i="19"/>
  <c r="H81" i="19"/>
  <c r="H75" i="19"/>
  <c r="H71" i="19"/>
  <c r="H67" i="19"/>
  <c r="H51" i="19"/>
  <c r="H42" i="19"/>
  <c r="H33" i="19"/>
  <c r="H24" i="19"/>
  <c r="H62" i="19"/>
  <c r="H54" i="19"/>
  <c r="H49" i="19"/>
  <c r="H40" i="19"/>
  <c r="H35" i="19"/>
  <c r="H26" i="19"/>
  <c r="H173" i="19"/>
  <c r="H163" i="19"/>
  <c r="H155" i="19"/>
  <c r="H145" i="19"/>
  <c r="H135" i="19"/>
  <c r="H126" i="19"/>
  <c r="H116" i="19"/>
  <c r="H106" i="19"/>
  <c r="H96" i="19"/>
  <c r="H86" i="19"/>
  <c r="H76" i="19"/>
  <c r="H68" i="19"/>
  <c r="H53" i="19"/>
  <c r="H44" i="19"/>
  <c r="H39" i="19"/>
  <c r="H30" i="19"/>
  <c r="H21" i="19"/>
  <c r="H179" i="19"/>
  <c r="H171" i="19"/>
  <c r="H161" i="19"/>
  <c r="H153" i="19"/>
  <c r="H143" i="19"/>
  <c r="H133" i="19"/>
  <c r="H124" i="19"/>
  <c r="H114" i="19"/>
  <c r="H104" i="19"/>
  <c r="H92" i="19"/>
  <c r="H84" i="19"/>
  <c r="H74" i="19"/>
  <c r="H66" i="19"/>
  <c r="H57" i="19"/>
  <c r="H52" i="19"/>
  <c r="H47" i="19"/>
  <c r="H38" i="19"/>
  <c r="H29" i="19"/>
  <c r="H60" i="19"/>
  <c r="H48" i="19"/>
  <c r="H167" i="19"/>
  <c r="H147" i="19"/>
  <c r="H128" i="19"/>
  <c r="H108" i="19"/>
  <c r="H88" i="19"/>
  <c r="H70" i="19"/>
  <c r="H45" i="19"/>
  <c r="H36" i="19"/>
  <c r="H43" i="19"/>
  <c r="H34" i="19"/>
  <c r="H25" i="19"/>
  <c r="H175" i="19"/>
  <c r="H157" i="19"/>
  <c r="H137" i="19"/>
  <c r="H118" i="19"/>
  <c r="H98" i="19"/>
  <c r="H80" i="19"/>
  <c r="H31" i="19"/>
  <c r="H22" i="19"/>
  <c r="H169" i="19"/>
  <c r="H130" i="19"/>
  <c r="H90" i="19"/>
  <c r="H56" i="19"/>
  <c r="H37" i="19"/>
  <c r="H151" i="19"/>
  <c r="H110" i="19"/>
  <c r="H72" i="19"/>
  <c r="H46" i="19"/>
  <c r="H28" i="19"/>
  <c r="H27" i="19"/>
  <c r="H63" i="19"/>
  <c r="H41" i="19"/>
  <c r="H177" i="19"/>
  <c r="H100" i="19"/>
  <c r="H139" i="19"/>
  <c r="H64" i="19"/>
  <c r="H23" i="19"/>
  <c r="K13" i="19"/>
  <c r="H55" i="19"/>
  <c r="H122" i="19"/>
  <c r="H50" i="19"/>
  <c r="H159" i="19"/>
  <c r="H82" i="19"/>
  <c r="H32" i="19"/>
  <c r="M17" i="21"/>
  <c r="C208" i="14"/>
  <c r="H198" i="23"/>
  <c r="G206" i="23"/>
  <c r="H195" i="23"/>
  <c r="M179" i="23"/>
  <c r="M175" i="23"/>
  <c r="M171" i="23"/>
  <c r="M167" i="23"/>
  <c r="M161" i="23"/>
  <c r="M157" i="23"/>
  <c r="M153" i="23"/>
  <c r="M143" i="23"/>
  <c r="M137" i="23"/>
  <c r="M133" i="23"/>
  <c r="M128" i="23"/>
  <c r="M124" i="23"/>
  <c r="M118" i="23"/>
  <c r="M114" i="23"/>
  <c r="M108" i="23"/>
  <c r="M104" i="23"/>
  <c r="M98" i="23"/>
  <c r="M92" i="23"/>
  <c r="M88" i="23"/>
  <c r="M84" i="23"/>
  <c r="M80" i="23"/>
  <c r="M74" i="23"/>
  <c r="M70" i="23"/>
  <c r="M66" i="23"/>
  <c r="M62" i="23"/>
  <c r="M56" i="23"/>
  <c r="M52" i="23"/>
  <c r="M48" i="23"/>
  <c r="M44" i="23"/>
  <c r="M40" i="23"/>
  <c r="M36" i="23"/>
  <c r="M32" i="23"/>
  <c r="M28" i="23"/>
  <c r="M24" i="23"/>
  <c r="H194" i="23"/>
  <c r="K14" i="23"/>
  <c r="M181" i="23"/>
  <c r="M177" i="23"/>
  <c r="M173" i="23"/>
  <c r="M169" i="23"/>
  <c r="M163" i="23"/>
  <c r="M159" i="23"/>
  <c r="M155" i="23"/>
  <c r="M151" i="23"/>
  <c r="M145" i="23"/>
  <c r="M139" i="23"/>
  <c r="M135" i="23"/>
  <c r="M130" i="23"/>
  <c r="M126" i="23"/>
  <c r="M122" i="23"/>
  <c r="M116" i="23"/>
  <c r="M110" i="23"/>
  <c r="M106" i="23"/>
  <c r="M100" i="23"/>
  <c r="M96" i="23"/>
  <c r="M90" i="23"/>
  <c r="M86" i="23"/>
  <c r="M82" i="23"/>
  <c r="M76" i="23"/>
  <c r="M72" i="23"/>
  <c r="M68" i="23"/>
  <c r="M64" i="23"/>
  <c r="M60" i="23"/>
  <c r="M54" i="23"/>
  <c r="M50" i="23"/>
  <c r="M46" i="23"/>
  <c r="M42" i="23"/>
  <c r="M38" i="23"/>
  <c r="M34" i="23"/>
  <c r="M30" i="23"/>
  <c r="M26" i="23"/>
  <c r="M22" i="23"/>
  <c r="H196" i="23"/>
  <c r="M170" i="23"/>
  <c r="M162" i="23"/>
  <c r="M131" i="23"/>
  <c r="M125" i="23"/>
  <c r="M91" i="23"/>
  <c r="M85" i="23"/>
  <c r="M55" i="23"/>
  <c r="M49" i="23"/>
  <c r="M23" i="23"/>
  <c r="M180" i="23"/>
  <c r="M152" i="23"/>
  <c r="M144" i="23"/>
  <c r="M113" i="23"/>
  <c r="M105" i="23"/>
  <c r="M73" i="23"/>
  <c r="M67" i="23"/>
  <c r="M39" i="23"/>
  <c r="M33" i="23"/>
  <c r="M164" i="23"/>
  <c r="M158" i="23"/>
  <c r="M127" i="23"/>
  <c r="M121" i="23"/>
  <c r="M87" i="23"/>
  <c r="M81" i="23"/>
  <c r="M51" i="23"/>
  <c r="M45" i="23"/>
  <c r="H197" i="23"/>
  <c r="M156" i="23"/>
  <c r="M150" i="23"/>
  <c r="M117" i="23"/>
  <c r="M109" i="23"/>
  <c r="M77" i="23"/>
  <c r="M71" i="23"/>
  <c r="M43" i="23"/>
  <c r="M37" i="23"/>
  <c r="M17" i="23"/>
  <c r="M176" i="23"/>
  <c r="M146" i="23"/>
  <c r="M99" i="23"/>
  <c r="M69" i="23"/>
  <c r="M29" i="23"/>
  <c r="M160" i="23"/>
  <c r="M41" i="23"/>
  <c r="M138" i="23"/>
  <c r="M107" i="23"/>
  <c r="M63" i="23"/>
  <c r="M35" i="23"/>
  <c r="M136" i="23"/>
  <c r="M89" i="23"/>
  <c r="M61" i="23"/>
  <c r="M154" i="23"/>
  <c r="M123" i="23"/>
  <c r="M75" i="23"/>
  <c r="M47" i="23"/>
  <c r="M168" i="23"/>
  <c r="M21" i="23"/>
  <c r="M178" i="23"/>
  <c r="M134" i="23"/>
  <c r="M101" i="23"/>
  <c r="M57" i="23"/>
  <c r="M31" i="23"/>
  <c r="M115" i="23"/>
  <c r="M83" i="23"/>
  <c r="M174" i="23"/>
  <c r="M53" i="23"/>
  <c r="M172" i="23"/>
  <c r="M97" i="23"/>
  <c r="M27" i="23"/>
  <c r="M95" i="23"/>
  <c r="M142" i="23"/>
  <c r="M25" i="23"/>
  <c r="M129" i="23"/>
  <c r="M65" i="23"/>
  <c r="H194" i="27"/>
  <c r="G183" i="25"/>
  <c r="M190" i="20"/>
  <c r="G207" i="25"/>
  <c r="H183" i="13"/>
  <c r="H179" i="13"/>
  <c r="H175" i="13"/>
  <c r="H171" i="13"/>
  <c r="H167" i="13"/>
  <c r="H161" i="13"/>
  <c r="H157" i="13"/>
  <c r="H153" i="13"/>
  <c r="H147" i="13"/>
  <c r="H143" i="13"/>
  <c r="H137" i="13"/>
  <c r="H133" i="13"/>
  <c r="H128" i="13"/>
  <c r="H124" i="13"/>
  <c r="H118" i="13"/>
  <c r="H114" i="13"/>
  <c r="H104" i="13"/>
  <c r="H98" i="13"/>
  <c r="H92" i="13"/>
  <c r="H88" i="13"/>
  <c r="H84" i="13"/>
  <c r="H80" i="13"/>
  <c r="H74" i="13"/>
  <c r="H70" i="13"/>
  <c r="H66" i="13"/>
  <c r="H62" i="13"/>
  <c r="H56" i="13"/>
  <c r="H52" i="13"/>
  <c r="H48" i="13"/>
  <c r="H44" i="13"/>
  <c r="H40" i="13"/>
  <c r="H36" i="13"/>
  <c r="H24" i="13"/>
  <c r="H177" i="13"/>
  <c r="H168" i="13"/>
  <c r="H152" i="13"/>
  <c r="H139" i="13"/>
  <c r="H129" i="13"/>
  <c r="H113" i="13"/>
  <c r="H100" i="13"/>
  <c r="H89" i="13"/>
  <c r="H73" i="13"/>
  <c r="H64" i="13"/>
  <c r="H53" i="13"/>
  <c r="H39" i="13"/>
  <c r="H30" i="13"/>
  <c r="H21" i="13"/>
  <c r="H170" i="13"/>
  <c r="H159" i="13"/>
  <c r="H150" i="13"/>
  <c r="H131" i="13"/>
  <c r="H122" i="13"/>
  <c r="H109" i="13"/>
  <c r="H91" i="13"/>
  <c r="H82" i="13"/>
  <c r="H71" i="13"/>
  <c r="H55" i="13"/>
  <c r="H46" i="13"/>
  <c r="H37" i="13"/>
  <c r="H23" i="13"/>
  <c r="K13" i="13"/>
  <c r="H174" i="13"/>
  <c r="H163" i="13"/>
  <c r="H154" i="13"/>
  <c r="H136" i="13"/>
  <c r="H126" i="13"/>
  <c r="H115" i="13"/>
  <c r="H97" i="13"/>
  <c r="H86" i="13"/>
  <c r="H75" i="13"/>
  <c r="H61" i="13"/>
  <c r="H50" i="13"/>
  <c r="H41" i="13"/>
  <c r="H27" i="13"/>
  <c r="H173" i="13"/>
  <c r="H162" i="13"/>
  <c r="H146" i="13"/>
  <c r="H135" i="13"/>
  <c r="H125" i="13"/>
  <c r="H107" i="13"/>
  <c r="H96" i="13"/>
  <c r="H85" i="13"/>
  <c r="H69" i="13"/>
  <c r="H60" i="13"/>
  <c r="H49" i="13"/>
  <c r="H35" i="13"/>
  <c r="H26" i="13"/>
  <c r="H181" i="13"/>
  <c r="H172" i="13"/>
  <c r="H117" i="13"/>
  <c r="H106" i="13"/>
  <c r="H95" i="13"/>
  <c r="H43" i="13"/>
  <c r="H34" i="13"/>
  <c r="H25" i="13"/>
  <c r="H160" i="13"/>
  <c r="H151" i="13"/>
  <c r="H138" i="13"/>
  <c r="H83" i="13"/>
  <c r="H72" i="13"/>
  <c r="H63" i="13"/>
  <c r="H180" i="13"/>
  <c r="H116" i="13"/>
  <c r="H51" i="13"/>
  <c r="H33" i="13"/>
  <c r="H158" i="13"/>
  <c r="H31" i="13"/>
  <c r="H156" i="13"/>
  <c r="H145" i="13"/>
  <c r="H134" i="13"/>
  <c r="H77" i="13"/>
  <c r="H68" i="13"/>
  <c r="H164" i="13"/>
  <c r="H87" i="13"/>
  <c r="H67" i="13"/>
  <c r="H169" i="13"/>
  <c r="H81" i="13"/>
  <c r="H176" i="13"/>
  <c r="H123" i="13"/>
  <c r="H110" i="13"/>
  <c r="H99" i="13"/>
  <c r="H47" i="13"/>
  <c r="H38" i="13"/>
  <c r="H29" i="13"/>
  <c r="H155" i="13"/>
  <c r="H144" i="13"/>
  <c r="H76" i="13"/>
  <c r="H178" i="13"/>
  <c r="H90" i="13"/>
  <c r="H142" i="13"/>
  <c r="H130" i="13"/>
  <c r="H121" i="13"/>
  <c r="H65" i="13"/>
  <c r="H54" i="13"/>
  <c r="H45" i="13"/>
  <c r="H127" i="13"/>
  <c r="H105" i="13"/>
  <c r="H42" i="13"/>
  <c r="H101" i="13"/>
  <c r="H22" i="13"/>
  <c r="G190" i="22"/>
  <c r="H183" i="22"/>
  <c r="H181" i="22"/>
  <c r="H177" i="22"/>
  <c r="H173" i="22"/>
  <c r="H169" i="22"/>
  <c r="H163" i="22"/>
  <c r="H159" i="22"/>
  <c r="H155" i="22"/>
  <c r="H151" i="22"/>
  <c r="H145" i="22"/>
  <c r="H139" i="22"/>
  <c r="H135" i="22"/>
  <c r="H130" i="22"/>
  <c r="H126" i="22"/>
  <c r="H122" i="22"/>
  <c r="H116" i="22"/>
  <c r="H106" i="22"/>
  <c r="H100" i="22"/>
  <c r="H96" i="22"/>
  <c r="H90" i="22"/>
  <c r="H86" i="22"/>
  <c r="H82" i="22"/>
  <c r="H76" i="22"/>
  <c r="H72" i="22"/>
  <c r="H68" i="22"/>
  <c r="H64" i="22"/>
  <c r="H60" i="22"/>
  <c r="H54" i="22"/>
  <c r="H50" i="22"/>
  <c r="H46" i="22"/>
  <c r="H42" i="22"/>
  <c r="H38" i="22"/>
  <c r="H34" i="22"/>
  <c r="H30" i="22"/>
  <c r="H26" i="22"/>
  <c r="H22" i="22"/>
  <c r="H180" i="22"/>
  <c r="H176" i="22"/>
  <c r="H172" i="22"/>
  <c r="H168" i="22"/>
  <c r="H162" i="22"/>
  <c r="H158" i="22"/>
  <c r="H154" i="22"/>
  <c r="H150" i="22"/>
  <c r="H144" i="22"/>
  <c r="H138" i="22"/>
  <c r="H134" i="22"/>
  <c r="H129" i="22"/>
  <c r="H125" i="22"/>
  <c r="H121" i="22"/>
  <c r="H115" i="22"/>
  <c r="H109" i="22"/>
  <c r="H105" i="22"/>
  <c r="H99" i="22"/>
  <c r="H95" i="22"/>
  <c r="H89" i="22"/>
  <c r="H85" i="22"/>
  <c r="H81" i="22"/>
  <c r="H75" i="22"/>
  <c r="H71" i="22"/>
  <c r="H67" i="22"/>
  <c r="H63" i="22"/>
  <c r="H57" i="22"/>
  <c r="H53" i="22"/>
  <c r="H49" i="22"/>
  <c r="H45" i="22"/>
  <c r="H41" i="22"/>
  <c r="H37" i="22"/>
  <c r="H33" i="22"/>
  <c r="H29" i="22"/>
  <c r="H25" i="22"/>
  <c r="H21" i="22"/>
  <c r="K13" i="22"/>
  <c r="H179" i="22"/>
  <c r="H174" i="22"/>
  <c r="H161" i="22"/>
  <c r="H156" i="22"/>
  <c r="H143" i="22"/>
  <c r="H136" i="22"/>
  <c r="H124" i="22"/>
  <c r="H117" i="22"/>
  <c r="H104" i="22"/>
  <c r="H97" i="22"/>
  <c r="H84" i="22"/>
  <c r="H77" i="22"/>
  <c r="H66" i="22"/>
  <c r="H61" i="22"/>
  <c r="H48" i="22"/>
  <c r="H43" i="22"/>
  <c r="H32" i="22"/>
  <c r="H27" i="22"/>
  <c r="M183" i="22"/>
  <c r="H171" i="22"/>
  <c r="H164" i="22"/>
  <c r="H153" i="22"/>
  <c r="H146" i="22"/>
  <c r="H133" i="22"/>
  <c r="H127" i="22"/>
  <c r="H114" i="22"/>
  <c r="H107" i="22"/>
  <c r="H92" i="22"/>
  <c r="H87" i="22"/>
  <c r="H74" i="22"/>
  <c r="H69" i="22"/>
  <c r="H56" i="22"/>
  <c r="H51" i="22"/>
  <c r="H40" i="22"/>
  <c r="H35" i="22"/>
  <c r="H24" i="22"/>
  <c r="H170" i="22"/>
  <c r="H157" i="22"/>
  <c r="H131" i="22"/>
  <c r="H118" i="22"/>
  <c r="H91" i="22"/>
  <c r="H80" i="22"/>
  <c r="H55" i="22"/>
  <c r="H44" i="22"/>
  <c r="H23" i="22"/>
  <c r="H175" i="22"/>
  <c r="H152" i="22"/>
  <c r="H137" i="22"/>
  <c r="H113" i="22"/>
  <c r="H98" i="22"/>
  <c r="H73" i="22"/>
  <c r="H62" i="22"/>
  <c r="H39" i="22"/>
  <c r="H28" i="22"/>
  <c r="H160" i="22"/>
  <c r="H108" i="22"/>
  <c r="H83" i="22"/>
  <c r="H36" i="22"/>
  <c r="H147" i="22"/>
  <c r="H123" i="22"/>
  <c r="H70" i="22"/>
  <c r="H47" i="22"/>
  <c r="H167" i="22"/>
  <c r="H65" i="22"/>
  <c r="H142" i="22"/>
  <c r="H88" i="22"/>
  <c r="H128" i="22"/>
  <c r="H31" i="22"/>
  <c r="H178" i="22"/>
  <c r="H101" i="22"/>
  <c r="H52" i="22"/>
  <c r="K16" i="24"/>
  <c r="G207" i="24"/>
  <c r="G207" i="23"/>
  <c r="K16" i="23"/>
  <c r="H183" i="23"/>
  <c r="H179" i="23"/>
  <c r="H175" i="23"/>
  <c r="H171" i="23"/>
  <c r="H167" i="23"/>
  <c r="H161" i="23"/>
  <c r="H157" i="23"/>
  <c r="H153" i="23"/>
  <c r="H143" i="23"/>
  <c r="H137" i="23"/>
  <c r="H133" i="23"/>
  <c r="H128" i="23"/>
  <c r="H124" i="23"/>
  <c r="H118" i="23"/>
  <c r="H114" i="23"/>
  <c r="H108" i="23"/>
  <c r="H104" i="23"/>
  <c r="H98" i="23"/>
  <c r="H92" i="23"/>
  <c r="H88" i="23"/>
  <c r="H84" i="23"/>
  <c r="H80" i="23"/>
  <c r="H74" i="23"/>
  <c r="H70" i="23"/>
  <c r="H66" i="23"/>
  <c r="H62" i="23"/>
  <c r="H56" i="23"/>
  <c r="H52" i="23"/>
  <c r="H48" i="23"/>
  <c r="H44" i="23"/>
  <c r="H40" i="23"/>
  <c r="H36" i="23"/>
  <c r="H32" i="23"/>
  <c r="H28" i="23"/>
  <c r="H24" i="23"/>
  <c r="K13" i="23"/>
  <c r="H177" i="23"/>
  <c r="H156" i="23"/>
  <c r="H150" i="23"/>
  <c r="H139" i="23"/>
  <c r="H117" i="23"/>
  <c r="H109" i="23"/>
  <c r="H100" i="23"/>
  <c r="H77" i="23"/>
  <c r="H71" i="23"/>
  <c r="H64" i="23"/>
  <c r="H43" i="23"/>
  <c r="H37" i="23"/>
  <c r="H30" i="23"/>
  <c r="H174" i="23"/>
  <c r="H168" i="23"/>
  <c r="H159" i="23"/>
  <c r="H136" i="23"/>
  <c r="H129" i="23"/>
  <c r="H122" i="23"/>
  <c r="H97" i="23"/>
  <c r="H89" i="23"/>
  <c r="H82" i="23"/>
  <c r="H61" i="23"/>
  <c r="H53" i="23"/>
  <c r="H46" i="23"/>
  <c r="H27" i="23"/>
  <c r="H21" i="23"/>
  <c r="H180" i="23"/>
  <c r="H173" i="23"/>
  <c r="H152" i="23"/>
  <c r="H144" i="23"/>
  <c r="H135" i="23"/>
  <c r="H113" i="23"/>
  <c r="H105" i="23"/>
  <c r="H96" i="23"/>
  <c r="H73" i="23"/>
  <c r="H67" i="23"/>
  <c r="H60" i="23"/>
  <c r="H39" i="23"/>
  <c r="H33" i="23"/>
  <c r="H26" i="23"/>
  <c r="H178" i="23"/>
  <c r="H172" i="23"/>
  <c r="H163" i="23"/>
  <c r="H142" i="23"/>
  <c r="H134" i="23"/>
  <c r="H126" i="23"/>
  <c r="H101" i="23"/>
  <c r="H95" i="23"/>
  <c r="H86" i="23"/>
  <c r="H65" i="23"/>
  <c r="H57" i="23"/>
  <c r="H50" i="23"/>
  <c r="H31" i="23"/>
  <c r="H25" i="23"/>
  <c r="H162" i="23"/>
  <c r="H131" i="23"/>
  <c r="H116" i="23"/>
  <c r="H85" i="23"/>
  <c r="H55" i="23"/>
  <c r="H42" i="23"/>
  <c r="H130" i="23"/>
  <c r="H99" i="23"/>
  <c r="H69" i="23"/>
  <c r="H170" i="23"/>
  <c r="H155" i="23"/>
  <c r="H125" i="23"/>
  <c r="H91" i="23"/>
  <c r="H76" i="23"/>
  <c r="H49" i="23"/>
  <c r="H23" i="23"/>
  <c r="H181" i="23"/>
  <c r="H34" i="23"/>
  <c r="M183" i="23"/>
  <c r="H169" i="23"/>
  <c r="H138" i="23"/>
  <c r="H107" i="23"/>
  <c r="H90" i="23"/>
  <c r="H63" i="23"/>
  <c r="H35" i="23"/>
  <c r="H22" i="23"/>
  <c r="H154" i="23"/>
  <c r="H123" i="23"/>
  <c r="H106" i="23"/>
  <c r="H75" i="23"/>
  <c r="H47" i="23"/>
  <c r="H164" i="23"/>
  <c r="H151" i="23"/>
  <c r="H121" i="23"/>
  <c r="H87" i="23"/>
  <c r="H72" i="23"/>
  <c r="H45" i="23"/>
  <c r="H176" i="23"/>
  <c r="H146" i="23"/>
  <c r="H54" i="23"/>
  <c r="H29" i="23"/>
  <c r="H115" i="23"/>
  <c r="H110" i="23"/>
  <c r="H51" i="23"/>
  <c r="H145" i="23"/>
  <c r="H83" i="23"/>
  <c r="H68" i="23"/>
  <c r="H38" i="23"/>
  <c r="H81" i="23"/>
  <c r="H158" i="23"/>
  <c r="H127" i="23"/>
  <c r="H160" i="23"/>
  <c r="H41" i="23"/>
  <c r="G206" i="7"/>
  <c r="M67" i="7"/>
  <c r="M63" i="7"/>
  <c r="M52" i="7"/>
  <c r="M87" i="7"/>
  <c r="H198" i="7"/>
  <c r="M43" i="7"/>
  <c r="M31" i="7"/>
  <c r="M153" i="7"/>
  <c r="M154" i="7"/>
  <c r="H197" i="7"/>
  <c r="M177" i="7"/>
  <c r="M169" i="7"/>
  <c r="M159" i="7"/>
  <c r="H194" i="7"/>
  <c r="M173" i="7"/>
  <c r="M162" i="7"/>
  <c r="M152" i="7"/>
  <c r="M142" i="7"/>
  <c r="M131" i="7"/>
  <c r="M124" i="7"/>
  <c r="M114" i="7"/>
  <c r="M104" i="7"/>
  <c r="M92" i="7"/>
  <c r="M84" i="7"/>
  <c r="M74" i="7"/>
  <c r="M66" i="7"/>
  <c r="M55" i="7"/>
  <c r="M46" i="7"/>
  <c r="M37" i="7"/>
  <c r="M179" i="7"/>
  <c r="M170" i="7"/>
  <c r="M158" i="7"/>
  <c r="M147" i="7"/>
  <c r="M137" i="7"/>
  <c r="M121" i="7"/>
  <c r="M109" i="7"/>
  <c r="M99" i="7"/>
  <c r="M89" i="7"/>
  <c r="M81" i="7"/>
  <c r="M71" i="7"/>
  <c r="M51" i="7"/>
  <c r="M42" i="7"/>
  <c r="M34" i="7"/>
  <c r="M26" i="7"/>
  <c r="M17" i="7"/>
  <c r="M178" i="7"/>
  <c r="M168" i="7"/>
  <c r="M157" i="7"/>
  <c r="M146" i="7"/>
  <c r="M136" i="7"/>
  <c r="M128" i="7"/>
  <c r="M118" i="7"/>
  <c r="M108" i="7"/>
  <c r="M98" i="7"/>
  <c r="M88" i="7"/>
  <c r="M80" i="7"/>
  <c r="M70" i="7"/>
  <c r="M62" i="7"/>
  <c r="M50" i="7"/>
  <c r="M41" i="7"/>
  <c r="M33" i="7"/>
  <c r="M25" i="7"/>
  <c r="H195" i="7"/>
  <c r="M174" i="7"/>
  <c r="M163" i="7"/>
  <c r="M143" i="7"/>
  <c r="M133" i="7"/>
  <c r="M125" i="7"/>
  <c r="M115" i="7"/>
  <c r="M105" i="7"/>
  <c r="M95" i="7"/>
  <c r="M85" i="7"/>
  <c r="M75" i="7"/>
  <c r="M56" i="7"/>
  <c r="M47" i="7"/>
  <c r="M38" i="7"/>
  <c r="M30" i="7"/>
  <c r="M22" i="7"/>
  <c r="M176" i="7"/>
  <c r="M156" i="7"/>
  <c r="M138" i="7"/>
  <c r="M123" i="7"/>
  <c r="M101" i="7"/>
  <c r="M83" i="7"/>
  <c r="M49" i="7"/>
  <c r="M32" i="7"/>
  <c r="K14" i="7"/>
  <c r="M167" i="7"/>
  <c r="M150" i="7"/>
  <c r="M129" i="7"/>
  <c r="M113" i="7"/>
  <c r="M91" i="7"/>
  <c r="M73" i="7"/>
  <c r="M61" i="7"/>
  <c r="M40" i="7"/>
  <c r="M27" i="7"/>
  <c r="H196" i="7"/>
  <c r="M164" i="7"/>
  <c r="M145" i="7"/>
  <c r="M110" i="7"/>
  <c r="M90" i="7"/>
  <c r="M72" i="7"/>
  <c r="M60" i="7"/>
  <c r="M39" i="7"/>
  <c r="M24" i="7"/>
  <c r="M180" i="7"/>
  <c r="M160" i="7"/>
  <c r="M139" i="7"/>
  <c r="M126" i="7"/>
  <c r="M106" i="7"/>
  <c r="M86" i="7"/>
  <c r="M68" i="7"/>
  <c r="M53" i="7"/>
  <c r="M35" i="7"/>
  <c r="M21" i="7"/>
  <c r="M175" i="7"/>
  <c r="M135" i="7"/>
  <c r="M107" i="7"/>
  <c r="M69" i="7"/>
  <c r="M44" i="7"/>
  <c r="M172" i="7"/>
  <c r="M155" i="7"/>
  <c r="M127" i="7"/>
  <c r="M28" i="7"/>
  <c r="M117" i="7"/>
  <c r="M122" i="7"/>
  <c r="M82" i="7"/>
  <c r="M54" i="7"/>
  <c r="M23" i="7"/>
  <c r="M151" i="7"/>
  <c r="M77" i="7"/>
  <c r="M48" i="7"/>
  <c r="M181" i="7"/>
  <c r="M144" i="7"/>
  <c r="M116" i="7"/>
  <c r="M76" i="7"/>
  <c r="M45" i="7"/>
  <c r="M134" i="7"/>
  <c r="M100" i="7"/>
  <c r="M36" i="7"/>
  <c r="M97" i="7"/>
  <c r="M29" i="7"/>
  <c r="M96" i="7"/>
  <c r="M171" i="7"/>
  <c r="M161" i="7"/>
  <c r="M65" i="7"/>
  <c r="M64" i="7"/>
  <c r="M130" i="7"/>
  <c r="H198" i="27"/>
  <c r="H196" i="27"/>
  <c r="K14" i="27"/>
  <c r="M178" i="27"/>
  <c r="M174" i="27"/>
  <c r="M170" i="27"/>
  <c r="M164" i="27"/>
  <c r="M160" i="27"/>
  <c r="M156" i="27"/>
  <c r="M152" i="27"/>
  <c r="M146" i="27"/>
  <c r="M142" i="27"/>
  <c r="M136" i="27"/>
  <c r="M131" i="27"/>
  <c r="M127" i="27"/>
  <c r="M123" i="27"/>
  <c r="M117" i="27"/>
  <c r="M113" i="27"/>
  <c r="M107" i="27"/>
  <c r="M101" i="27"/>
  <c r="M97" i="27"/>
  <c r="M91" i="27"/>
  <c r="M87" i="27"/>
  <c r="M83" i="27"/>
  <c r="M77" i="27"/>
  <c r="M73" i="27"/>
  <c r="M69" i="27"/>
  <c r="M65" i="27"/>
  <c r="M61" i="27"/>
  <c r="M55" i="27"/>
  <c r="M51" i="27"/>
  <c r="M47" i="27"/>
  <c r="M43" i="27"/>
  <c r="M39" i="27"/>
  <c r="M35" i="27"/>
  <c r="M31" i="27"/>
  <c r="M27" i="27"/>
  <c r="M23" i="27"/>
  <c r="M17" i="27"/>
  <c r="M180" i="27"/>
  <c r="M176" i="27"/>
  <c r="M172" i="27"/>
  <c r="M168" i="27"/>
  <c r="M162" i="27"/>
  <c r="M158" i="27"/>
  <c r="M154" i="27"/>
  <c r="M150" i="27"/>
  <c r="M144" i="27"/>
  <c r="M138" i="27"/>
  <c r="M134" i="27"/>
  <c r="M129" i="27"/>
  <c r="M125" i="27"/>
  <c r="M121" i="27"/>
  <c r="M115" i="27"/>
  <c r="M109" i="27"/>
  <c r="M105" i="27"/>
  <c r="M99" i="27"/>
  <c r="M95" i="27"/>
  <c r="M89" i="27"/>
  <c r="M85" i="27"/>
  <c r="M81" i="27"/>
  <c r="M75" i="27"/>
  <c r="M71" i="27"/>
  <c r="M67" i="27"/>
  <c r="M63" i="27"/>
  <c r="M57" i="27"/>
  <c r="M53" i="27"/>
  <c r="M49" i="27"/>
  <c r="M45" i="27"/>
  <c r="M41" i="27"/>
  <c r="M37" i="27"/>
  <c r="M33" i="27"/>
  <c r="M29" i="27"/>
  <c r="M25" i="27"/>
  <c r="M21" i="27"/>
  <c r="H195" i="27"/>
  <c r="M183" i="27"/>
  <c r="M171" i="27"/>
  <c r="M153" i="27"/>
  <c r="M133" i="27"/>
  <c r="M114" i="27"/>
  <c r="M92" i="27"/>
  <c r="M74" i="27"/>
  <c r="M56" i="27"/>
  <c r="M40" i="27"/>
  <c r="M24" i="27"/>
  <c r="M179" i="27"/>
  <c r="M161" i="27"/>
  <c r="M143" i="27"/>
  <c r="M124" i="27"/>
  <c r="M104" i="27"/>
  <c r="M84" i="27"/>
  <c r="M66" i="27"/>
  <c r="M48" i="27"/>
  <c r="M32" i="27"/>
  <c r="M173" i="27"/>
  <c r="M155" i="27"/>
  <c r="M135" i="27"/>
  <c r="M116" i="27"/>
  <c r="M96" i="27"/>
  <c r="M76" i="27"/>
  <c r="M60" i="27"/>
  <c r="M42" i="27"/>
  <c r="M26" i="27"/>
  <c r="H197" i="27"/>
  <c r="M177" i="27"/>
  <c r="M159" i="27"/>
  <c r="M139" i="27"/>
  <c r="M122" i="27"/>
  <c r="M100" i="27"/>
  <c r="M82" i="27"/>
  <c r="M64" i="27"/>
  <c r="M46" i="27"/>
  <c r="M30" i="27"/>
  <c r="M181" i="27"/>
  <c r="M145" i="27"/>
  <c r="M106" i="27"/>
  <c r="M68" i="27"/>
  <c r="M34" i="27"/>
  <c r="M88" i="27"/>
  <c r="M163" i="27"/>
  <c r="M126" i="27"/>
  <c r="M86" i="27"/>
  <c r="M50" i="27"/>
  <c r="M130" i="27"/>
  <c r="M90" i="27"/>
  <c r="M147" i="27"/>
  <c r="M108" i="27"/>
  <c r="M70" i="27"/>
  <c r="M36" i="27"/>
  <c r="M169" i="27"/>
  <c r="M54" i="27"/>
  <c r="M22" i="27"/>
  <c r="M175" i="27"/>
  <c r="M137" i="27"/>
  <c r="M98" i="27"/>
  <c r="M62" i="27"/>
  <c r="M28" i="27"/>
  <c r="M167" i="27"/>
  <c r="M128" i="27"/>
  <c r="M52" i="27"/>
  <c r="M118" i="27"/>
  <c r="M72" i="27"/>
  <c r="M80" i="27"/>
  <c r="M44" i="27"/>
  <c r="M157" i="27"/>
  <c r="M151" i="27"/>
  <c r="M38" i="27"/>
  <c r="M110" i="27"/>
  <c r="H110" i="22"/>
  <c r="H147" i="23"/>
  <c r="G206" i="6"/>
  <c r="M37" i="6"/>
  <c r="H198" i="6"/>
  <c r="M81" i="6"/>
  <c r="M30" i="6"/>
  <c r="M96" i="6"/>
  <c r="M43" i="6"/>
  <c r="M151" i="6"/>
  <c r="M114" i="6"/>
  <c r="M124" i="6"/>
  <c r="M56" i="6"/>
  <c r="M70" i="6"/>
  <c r="M181" i="6"/>
  <c r="M173" i="6"/>
  <c r="M163" i="6"/>
  <c r="M155" i="6"/>
  <c r="M144" i="6"/>
  <c r="M134" i="6"/>
  <c r="M125" i="6"/>
  <c r="M113" i="6"/>
  <c r="M101" i="6"/>
  <c r="M90" i="6"/>
  <c r="M82" i="6"/>
  <c r="M71" i="6"/>
  <c r="M62" i="6"/>
  <c r="M51" i="6"/>
  <c r="M35" i="6"/>
  <c r="M27" i="6"/>
  <c r="K14" i="6"/>
  <c r="M179" i="6"/>
  <c r="M171" i="6"/>
  <c r="M161" i="6"/>
  <c r="M153" i="6"/>
  <c r="M142" i="6"/>
  <c r="M131" i="6"/>
  <c r="M122" i="6"/>
  <c r="M109" i="6"/>
  <c r="M99" i="6"/>
  <c r="M88" i="6"/>
  <c r="M77" i="6"/>
  <c r="M68" i="6"/>
  <c r="M60" i="6"/>
  <c r="M49" i="6"/>
  <c r="M41" i="6"/>
  <c r="M33" i="6"/>
  <c r="M25" i="6"/>
  <c r="H194" i="6"/>
  <c r="M170" i="6"/>
  <c r="M158" i="6"/>
  <c r="M145" i="6"/>
  <c r="M130" i="6"/>
  <c r="M117" i="6"/>
  <c r="M104" i="6"/>
  <c r="M87" i="6"/>
  <c r="M74" i="6"/>
  <c r="M63" i="6"/>
  <c r="M48" i="6"/>
  <c r="M39" i="6"/>
  <c r="M29" i="6"/>
  <c r="M177" i="6"/>
  <c r="M167" i="6"/>
  <c r="M154" i="6"/>
  <c r="M138" i="6"/>
  <c r="M127" i="6"/>
  <c r="M110" i="6"/>
  <c r="M97" i="6"/>
  <c r="M84" i="6"/>
  <c r="M69" i="6"/>
  <c r="M54" i="6"/>
  <c r="M45" i="6"/>
  <c r="M36" i="6"/>
  <c r="M24" i="6"/>
  <c r="M176" i="6"/>
  <c r="M164" i="6"/>
  <c r="M152" i="6"/>
  <c r="M137" i="6"/>
  <c r="M126" i="6"/>
  <c r="M108" i="6"/>
  <c r="M95" i="6"/>
  <c r="M83" i="6"/>
  <c r="M67" i="6"/>
  <c r="M53" i="6"/>
  <c r="M44" i="6"/>
  <c r="M34" i="6"/>
  <c r="M23" i="6"/>
  <c r="H195" i="6"/>
  <c r="M172" i="6"/>
  <c r="M159" i="6"/>
  <c r="M146" i="6"/>
  <c r="M133" i="6"/>
  <c r="M118" i="6"/>
  <c r="M105" i="6"/>
  <c r="M89" i="6"/>
  <c r="M75" i="6"/>
  <c r="M64" i="6"/>
  <c r="M50" i="6"/>
  <c r="M40" i="6"/>
  <c r="M168" i="6"/>
  <c r="M139" i="6"/>
  <c r="M115" i="6"/>
  <c r="M85" i="6"/>
  <c r="M55" i="6"/>
  <c r="M178" i="6"/>
  <c r="M156" i="6"/>
  <c r="M128" i="6"/>
  <c r="M98" i="6"/>
  <c r="M72" i="6"/>
  <c r="M46" i="6"/>
  <c r="M28" i="6"/>
  <c r="M175" i="6"/>
  <c r="M150" i="6"/>
  <c r="M123" i="6"/>
  <c r="M92" i="6"/>
  <c r="M66" i="6"/>
  <c r="M26" i="6"/>
  <c r="M169" i="6"/>
  <c r="M143" i="6"/>
  <c r="M116" i="6"/>
  <c r="M86" i="6"/>
  <c r="M61" i="6"/>
  <c r="M38" i="6"/>
  <c r="M21" i="6"/>
  <c r="M160" i="6"/>
  <c r="M106" i="6"/>
  <c r="M22" i="6"/>
  <c r="M157" i="6"/>
  <c r="M47" i="6"/>
  <c r="H196" i="6"/>
  <c r="M135" i="6"/>
  <c r="M76" i="6"/>
  <c r="M174" i="6"/>
  <c r="M65" i="6"/>
  <c r="M180" i="6"/>
  <c r="M129" i="6"/>
  <c r="M73" i="6"/>
  <c r="M32" i="6"/>
  <c r="M121" i="6"/>
  <c r="M31" i="6"/>
  <c r="M162" i="6"/>
  <c r="M107" i="6"/>
  <c r="M52" i="6"/>
  <c r="M100" i="6"/>
  <c r="M147" i="6"/>
  <c r="M136" i="6"/>
  <c r="M91" i="6"/>
  <c r="M17" i="6"/>
  <c r="M80" i="6"/>
  <c r="M42" i="6"/>
  <c r="H197" i="6"/>
  <c r="H62" i="6"/>
  <c r="H114" i="6"/>
  <c r="H27" i="6"/>
  <c r="H35" i="6"/>
  <c r="H43" i="6"/>
  <c r="H51" i="6"/>
  <c r="H81" i="6"/>
  <c r="H89" i="6"/>
  <c r="H126" i="6"/>
  <c r="H135" i="6"/>
  <c r="H153" i="6"/>
  <c r="H161" i="6"/>
  <c r="H71" i="6"/>
  <c r="H117" i="6"/>
  <c r="H25" i="6"/>
  <c r="H53" i="6"/>
  <c r="H104" i="6"/>
  <c r="H133" i="6"/>
  <c r="H63" i="6"/>
  <c r="H98" i="6"/>
  <c r="H169" i="6"/>
  <c r="H26" i="6"/>
  <c r="H45" i="6"/>
  <c r="H85" i="6"/>
  <c r="H124" i="6"/>
  <c r="H154" i="6"/>
  <c r="H142" i="6"/>
  <c r="H37" i="6"/>
  <c r="H106" i="6"/>
  <c r="H181" i="6"/>
  <c r="H143" i="6"/>
  <c r="H29" i="6"/>
  <c r="H87" i="6"/>
  <c r="H156" i="6"/>
  <c r="H75" i="6"/>
  <c r="H144" i="6"/>
  <c r="H173" i="6"/>
  <c r="H30" i="6"/>
  <c r="H39" i="6"/>
  <c r="H48" i="6"/>
  <c r="H88" i="6"/>
  <c r="H109" i="6"/>
  <c r="H128" i="6"/>
  <c r="H138" i="6"/>
  <c r="H157" i="6"/>
  <c r="H67" i="6"/>
  <c r="H76" i="6"/>
  <c r="H146" i="6"/>
  <c r="H31" i="6"/>
  <c r="H40" i="6"/>
  <c r="H80" i="6"/>
  <c r="H90" i="6"/>
  <c r="H129" i="6"/>
  <c r="H147" i="6"/>
  <c r="K13" i="6"/>
  <c r="H92" i="6"/>
  <c r="H164" i="6"/>
  <c r="H22" i="6"/>
  <c r="H41" i="6"/>
  <c r="H82" i="6"/>
  <c r="H121" i="6"/>
  <c r="H150" i="6"/>
  <c r="H99" i="6"/>
  <c r="H170" i="6"/>
  <c r="H46" i="6"/>
  <c r="H125" i="6"/>
  <c r="H100" i="6"/>
  <c r="H47" i="6"/>
  <c r="H137" i="6"/>
  <c r="H113" i="6"/>
  <c r="H49" i="6"/>
  <c r="H158" i="6"/>
  <c r="H68" i="6"/>
  <c r="H115" i="6"/>
  <c r="H175" i="6"/>
  <c r="H32" i="6"/>
  <c r="H50" i="6"/>
  <c r="H91" i="6"/>
  <c r="H130" i="6"/>
  <c r="H159" i="6"/>
  <c r="H73" i="6"/>
  <c r="H28" i="6"/>
  <c r="H86" i="6"/>
  <c r="H155" i="6"/>
  <c r="H74" i="6"/>
  <c r="H183" i="6"/>
  <c r="H56" i="6"/>
  <c r="H127" i="6"/>
  <c r="H60" i="6"/>
  <c r="H69" i="6"/>
  <c r="H96" i="6"/>
  <c r="H116" i="6"/>
  <c r="H167" i="6"/>
  <c r="H23" i="6"/>
  <c r="H33" i="6"/>
  <c r="H42" i="6"/>
  <c r="H52" i="6"/>
  <c r="H83" i="6"/>
  <c r="H122" i="6"/>
  <c r="H131" i="6"/>
  <c r="H151" i="6"/>
  <c r="H160" i="6"/>
  <c r="H61" i="6"/>
  <c r="H97" i="6"/>
  <c r="H177" i="6"/>
  <c r="H34" i="6"/>
  <c r="H44" i="6"/>
  <c r="H84" i="6"/>
  <c r="H123" i="6"/>
  <c r="H152" i="6"/>
  <c r="H162" i="6"/>
  <c r="H72" i="6"/>
  <c r="H139" i="6"/>
  <c r="H178" i="6"/>
  <c r="H36" i="6"/>
  <c r="H54" i="6"/>
  <c r="H105" i="6"/>
  <c r="H134" i="6"/>
  <c r="H163" i="6"/>
  <c r="H64" i="6"/>
  <c r="H179" i="6"/>
  <c r="H55" i="6"/>
  <c r="H136" i="6"/>
  <c r="H65" i="6"/>
  <c r="H171" i="6"/>
  <c r="H38" i="6"/>
  <c r="H107" i="6"/>
  <c r="M183" i="6"/>
  <c r="H168" i="6"/>
  <c r="H108" i="6"/>
  <c r="H118" i="6"/>
  <c r="H110" i="6"/>
  <c r="H176" i="6"/>
  <c r="H101" i="6"/>
  <c r="H172" i="6"/>
  <c r="H70" i="6"/>
  <c r="H77" i="6"/>
  <c r="H180" i="6"/>
  <c r="H21" i="6"/>
  <c r="H66" i="6"/>
  <c r="H145" i="6"/>
  <c r="H174" i="6"/>
  <c r="H24" i="6"/>
  <c r="H95" i="6"/>
  <c r="G206" i="21"/>
  <c r="H198" i="21"/>
  <c r="H197" i="21"/>
  <c r="M180" i="21"/>
  <c r="M176" i="21"/>
  <c r="M172" i="21"/>
  <c r="M168" i="21"/>
  <c r="M162" i="21"/>
  <c r="M158" i="21"/>
  <c r="M154" i="21"/>
  <c r="M150" i="21"/>
  <c r="M144" i="21"/>
  <c r="M138" i="21"/>
  <c r="M134" i="21"/>
  <c r="M129" i="21"/>
  <c r="M125" i="21"/>
  <c r="M121" i="21"/>
  <c r="M115" i="21"/>
  <c r="M109" i="21"/>
  <c r="M105" i="21"/>
  <c r="M99" i="21"/>
  <c r="M95" i="21"/>
  <c r="M89" i="21"/>
  <c r="M85" i="21"/>
  <c r="M81" i="21"/>
  <c r="M75" i="21"/>
  <c r="M71" i="21"/>
  <c r="M67" i="21"/>
  <c r="M63" i="21"/>
  <c r="M57" i="21"/>
  <c r="M53" i="21"/>
  <c r="M49" i="21"/>
  <c r="M45" i="21"/>
  <c r="M41" i="21"/>
  <c r="M37" i="21"/>
  <c r="M33" i="21"/>
  <c r="M29" i="21"/>
  <c r="M25" i="21"/>
  <c r="M21" i="21"/>
  <c r="H194" i="21"/>
  <c r="K14" i="21"/>
  <c r="M178" i="21"/>
  <c r="M174" i="21"/>
  <c r="M170" i="21"/>
  <c r="M164" i="21"/>
  <c r="M160" i="21"/>
  <c r="M156" i="21"/>
  <c r="M152" i="21"/>
  <c r="M146" i="21"/>
  <c r="M142" i="21"/>
  <c r="M136" i="21"/>
  <c r="M131" i="21"/>
  <c r="M127" i="21"/>
  <c r="M123" i="21"/>
  <c r="M117" i="21"/>
  <c r="M113" i="21"/>
  <c r="M107" i="21"/>
  <c r="M101" i="21"/>
  <c r="M97" i="21"/>
  <c r="M91" i="21"/>
  <c r="M87" i="21"/>
  <c r="M83" i="21"/>
  <c r="M77" i="21"/>
  <c r="M73" i="21"/>
  <c r="M69" i="21"/>
  <c r="M65" i="21"/>
  <c r="M61" i="21"/>
  <c r="M55" i="21"/>
  <c r="M51" i="21"/>
  <c r="M47" i="21"/>
  <c r="M43" i="21"/>
  <c r="M39" i="21"/>
  <c r="M35" i="21"/>
  <c r="M31" i="21"/>
  <c r="M27" i="21"/>
  <c r="M23" i="21"/>
  <c r="H196" i="21"/>
  <c r="M175" i="21"/>
  <c r="M167" i="21"/>
  <c r="M157" i="21"/>
  <c r="M147" i="21"/>
  <c r="M137" i="21"/>
  <c r="M128" i="21"/>
  <c r="M118" i="21"/>
  <c r="M108" i="21"/>
  <c r="M98" i="21"/>
  <c r="M88" i="21"/>
  <c r="M80" i="21"/>
  <c r="M70" i="21"/>
  <c r="M62" i="21"/>
  <c r="M52" i="21"/>
  <c r="M44" i="21"/>
  <c r="M36" i="21"/>
  <c r="M28" i="21"/>
  <c r="M181" i="21"/>
  <c r="M173" i="21"/>
  <c r="M163" i="21"/>
  <c r="M155" i="21"/>
  <c r="M145" i="21"/>
  <c r="M135" i="21"/>
  <c r="M126" i="21"/>
  <c r="M116" i="21"/>
  <c r="M106" i="21"/>
  <c r="M96" i="21"/>
  <c r="M86" i="21"/>
  <c r="M76" i="21"/>
  <c r="M68" i="21"/>
  <c r="M60" i="21"/>
  <c r="M50" i="21"/>
  <c r="M42" i="21"/>
  <c r="M34" i="21"/>
  <c r="M26" i="21"/>
  <c r="M183" i="21"/>
  <c r="M177" i="21"/>
  <c r="M159" i="21"/>
  <c r="M139" i="21"/>
  <c r="M122" i="21"/>
  <c r="M100" i="21"/>
  <c r="M82" i="21"/>
  <c r="M64" i="21"/>
  <c r="M46" i="21"/>
  <c r="M30" i="21"/>
  <c r="M169" i="21"/>
  <c r="M151" i="21"/>
  <c r="M130" i="21"/>
  <c r="M110" i="21"/>
  <c r="M90" i="21"/>
  <c r="M72" i="21"/>
  <c r="M54" i="21"/>
  <c r="M38" i="21"/>
  <c r="M22" i="21"/>
  <c r="M153" i="21"/>
  <c r="M74" i="21"/>
  <c r="M114" i="21"/>
  <c r="M40" i="21"/>
  <c r="M161" i="21"/>
  <c r="M84" i="21"/>
  <c r="M179" i="21"/>
  <c r="M104" i="21"/>
  <c r="M32" i="21"/>
  <c r="M66" i="21"/>
  <c r="M143" i="21"/>
  <c r="M171" i="21"/>
  <c r="M24" i="21"/>
  <c r="M48" i="21"/>
  <c r="M133" i="21"/>
  <c r="M92" i="21"/>
  <c r="M124" i="21"/>
  <c r="M56" i="21"/>
  <c r="G206" i="22"/>
  <c r="H198" i="22"/>
  <c r="H196" i="22"/>
  <c r="M181" i="22"/>
  <c r="M175" i="22"/>
  <c r="M170" i="22"/>
  <c r="M163" i="22"/>
  <c r="M157" i="22"/>
  <c r="M152" i="22"/>
  <c r="M145" i="22"/>
  <c r="M137" i="22"/>
  <c r="M131" i="22"/>
  <c r="M126" i="22"/>
  <c r="M118" i="22"/>
  <c r="M113" i="22"/>
  <c r="M106" i="22"/>
  <c r="M98" i="22"/>
  <c r="M91" i="22"/>
  <c r="M86" i="22"/>
  <c r="M80" i="22"/>
  <c r="M73" i="22"/>
  <c r="M68" i="22"/>
  <c r="M62" i="22"/>
  <c r="M55" i="22"/>
  <c r="M50" i="22"/>
  <c r="M44" i="22"/>
  <c r="M39" i="22"/>
  <c r="M34" i="22"/>
  <c r="M28" i="22"/>
  <c r="M23" i="22"/>
  <c r="H197" i="22"/>
  <c r="M168" i="22"/>
  <c r="M150" i="22"/>
  <c r="M129" i="22"/>
  <c r="M109" i="22"/>
  <c r="M89" i="22"/>
  <c r="M71" i="22"/>
  <c r="M53" i="22"/>
  <c r="M37" i="22"/>
  <c r="M21" i="22"/>
  <c r="H195" i="22"/>
  <c r="M178" i="22"/>
  <c r="M173" i="22"/>
  <c r="M167" i="22"/>
  <c r="M160" i="22"/>
  <c r="M155" i="22"/>
  <c r="M147" i="22"/>
  <c r="M142" i="22"/>
  <c r="M135" i="22"/>
  <c r="M128" i="22"/>
  <c r="M123" i="22"/>
  <c r="M116" i="22"/>
  <c r="M108" i="22"/>
  <c r="M101" i="22"/>
  <c r="M96" i="22"/>
  <c r="M88" i="22"/>
  <c r="M83" i="22"/>
  <c r="M76" i="22"/>
  <c r="M70" i="22"/>
  <c r="M65" i="22"/>
  <c r="M60" i="22"/>
  <c r="M52" i="22"/>
  <c r="M47" i="22"/>
  <c r="M42" i="22"/>
  <c r="M36" i="22"/>
  <c r="M31" i="22"/>
  <c r="M26" i="22"/>
  <c r="M176" i="22"/>
  <c r="M158" i="22"/>
  <c r="M138" i="22"/>
  <c r="M121" i="22"/>
  <c r="M99" i="22"/>
  <c r="M81" i="22"/>
  <c r="M63" i="22"/>
  <c r="M45" i="22"/>
  <c r="M29" i="22"/>
  <c r="M180" i="22"/>
  <c r="M144" i="22"/>
  <c r="M105" i="22"/>
  <c r="M67" i="22"/>
  <c r="M33" i="22"/>
  <c r="M162" i="22"/>
  <c r="M125" i="22"/>
  <c r="M85" i="22"/>
  <c r="M49" i="22"/>
  <c r="M17" i="22"/>
  <c r="M174" i="22"/>
  <c r="M161" i="22"/>
  <c r="M151" i="22"/>
  <c r="M136" i="22"/>
  <c r="M124" i="22"/>
  <c r="M110" i="22"/>
  <c r="M97" i="22"/>
  <c r="M84" i="22"/>
  <c r="M72" i="22"/>
  <c r="M61" i="22"/>
  <c r="M48" i="22"/>
  <c r="M38" i="22"/>
  <c r="M27" i="22"/>
  <c r="M171" i="22"/>
  <c r="M159" i="22"/>
  <c r="M146" i="22"/>
  <c r="M133" i="22"/>
  <c r="M122" i="22"/>
  <c r="M107" i="22"/>
  <c r="M92" i="22"/>
  <c r="M82" i="22"/>
  <c r="M69" i="22"/>
  <c r="M56" i="22"/>
  <c r="M46" i="22"/>
  <c r="M35" i="22"/>
  <c r="M24" i="22"/>
  <c r="H194" i="22"/>
  <c r="M134" i="22"/>
  <c r="M57" i="22"/>
  <c r="M179" i="22"/>
  <c r="M156" i="22"/>
  <c r="M104" i="22"/>
  <c r="M77" i="22"/>
  <c r="M54" i="22"/>
  <c r="M172" i="22"/>
  <c r="M95" i="22"/>
  <c r="M25" i="22"/>
  <c r="K14" i="22"/>
  <c r="M115" i="22"/>
  <c r="M41" i="22"/>
  <c r="M169" i="22"/>
  <c r="M143" i="22"/>
  <c r="M117" i="22"/>
  <c r="M90" i="22"/>
  <c r="M66" i="22"/>
  <c r="M43" i="22"/>
  <c r="M22" i="22"/>
  <c r="M164" i="22"/>
  <c r="M139" i="22"/>
  <c r="M114" i="22"/>
  <c r="M87" i="22"/>
  <c r="M64" i="22"/>
  <c r="M40" i="22"/>
  <c r="M130" i="22"/>
  <c r="M32" i="22"/>
  <c r="M153" i="22"/>
  <c r="M51" i="22"/>
  <c r="M127" i="22"/>
  <c r="M100" i="22"/>
  <c r="M74" i="22"/>
  <c r="M75" i="22"/>
  <c r="M177" i="22"/>
  <c r="M154" i="22"/>
  <c r="M30" i="22"/>
  <c r="H77" i="19"/>
  <c r="H57" i="6"/>
  <c r="M147" i="23"/>
  <c r="G198" i="13"/>
  <c r="M57" i="7"/>
  <c r="G190" i="19"/>
  <c r="H17" i="13"/>
  <c r="G190" i="13"/>
  <c r="H15" i="13"/>
  <c r="H12" i="13"/>
  <c r="H16" i="13"/>
  <c r="H13" i="13"/>
  <c r="K12" i="13"/>
  <c r="H14" i="13"/>
  <c r="H183" i="11"/>
  <c r="G190" i="11"/>
  <c r="H181" i="11"/>
  <c r="H177" i="11"/>
  <c r="H173" i="11"/>
  <c r="H169" i="11"/>
  <c r="H163" i="11"/>
  <c r="H159" i="11"/>
  <c r="H155" i="11"/>
  <c r="H151" i="11"/>
  <c r="H145" i="11"/>
  <c r="H139" i="11"/>
  <c r="H135" i="11"/>
  <c r="H130" i="11"/>
  <c r="H126" i="11"/>
  <c r="H122" i="11"/>
  <c r="H116" i="11"/>
  <c r="H110" i="11"/>
  <c r="H106" i="11"/>
  <c r="H100" i="11"/>
  <c r="H96" i="11"/>
  <c r="H90" i="11"/>
  <c r="H86" i="11"/>
  <c r="H82" i="11"/>
  <c r="H76" i="11"/>
  <c r="H72" i="11"/>
  <c r="H68" i="11"/>
  <c r="H64" i="11"/>
  <c r="H60" i="11"/>
  <c r="H54" i="11"/>
  <c r="H50" i="11"/>
  <c r="H46" i="11"/>
  <c r="H42" i="11"/>
  <c r="H38" i="11"/>
  <c r="H34" i="11"/>
  <c r="H30" i="11"/>
  <c r="H26" i="11"/>
  <c r="H22" i="11"/>
  <c r="H180" i="11"/>
  <c r="H176" i="11"/>
  <c r="H172" i="11"/>
  <c r="H168" i="11"/>
  <c r="H162" i="11"/>
  <c r="H158" i="11"/>
  <c r="H154" i="11"/>
  <c r="H150" i="11"/>
  <c r="H144" i="11"/>
  <c r="H138" i="11"/>
  <c r="H134" i="11"/>
  <c r="H129" i="11"/>
  <c r="H125" i="11"/>
  <c r="H121" i="11"/>
  <c r="H115" i="11"/>
  <c r="H109" i="11"/>
  <c r="H105" i="11"/>
  <c r="H99" i="11"/>
  <c r="H95" i="11"/>
  <c r="H89" i="11"/>
  <c r="H85" i="11"/>
  <c r="H81" i="11"/>
  <c r="H75" i="11"/>
  <c r="H71" i="11"/>
  <c r="H67" i="11"/>
  <c r="H63" i="11"/>
  <c r="H57" i="11"/>
  <c r="H53" i="11"/>
  <c r="H49" i="11"/>
  <c r="H45" i="11"/>
  <c r="H41" i="11"/>
  <c r="H37" i="11"/>
  <c r="H33" i="11"/>
  <c r="H29" i="11"/>
  <c r="H25" i="11"/>
  <c r="H21" i="11"/>
  <c r="H175" i="11"/>
  <c r="H131" i="11"/>
  <c r="H118" i="11"/>
  <c r="H91" i="11"/>
  <c r="H80" i="11"/>
  <c r="H55" i="11"/>
  <c r="H39" i="11"/>
  <c r="H28" i="11"/>
  <c r="H178" i="11"/>
  <c r="H167" i="11"/>
  <c r="H160" i="11"/>
  <c r="H147" i="11"/>
  <c r="H142" i="11"/>
  <c r="H128" i="11"/>
  <c r="H123" i="11"/>
  <c r="H108" i="11"/>
  <c r="H101" i="11"/>
  <c r="H88" i="11"/>
  <c r="H83" i="11"/>
  <c r="H70" i="11"/>
  <c r="H65" i="11"/>
  <c r="H52" i="11"/>
  <c r="H47" i="11"/>
  <c r="H36" i="11"/>
  <c r="H31" i="11"/>
  <c r="H171" i="11"/>
  <c r="H164" i="11"/>
  <c r="H153" i="11"/>
  <c r="H146" i="11"/>
  <c r="H133" i="11"/>
  <c r="H127" i="11"/>
  <c r="H114" i="11"/>
  <c r="H107" i="11"/>
  <c r="H92" i="11"/>
  <c r="H87" i="11"/>
  <c r="H74" i="11"/>
  <c r="H69" i="11"/>
  <c r="H56" i="11"/>
  <c r="H51" i="11"/>
  <c r="H40" i="11"/>
  <c r="H35" i="11"/>
  <c r="H24" i="11"/>
  <c r="K13" i="11"/>
  <c r="H170" i="11"/>
  <c r="H157" i="11"/>
  <c r="H152" i="11"/>
  <c r="H137" i="11"/>
  <c r="H113" i="11"/>
  <c r="H98" i="11"/>
  <c r="H73" i="11"/>
  <c r="H62" i="11"/>
  <c r="H44" i="11"/>
  <c r="H23" i="11"/>
  <c r="H143" i="11"/>
  <c r="H43" i="11"/>
  <c r="H174" i="11"/>
  <c r="H124" i="11"/>
  <c r="H27" i="11"/>
  <c r="H156" i="11"/>
  <c r="H104" i="11"/>
  <c r="H117" i="11"/>
  <c r="H66" i="11"/>
  <c r="H32" i="11"/>
  <c r="H136" i="11"/>
  <c r="H97" i="11"/>
  <c r="H48" i="11"/>
  <c r="H179" i="11"/>
  <c r="H77" i="11"/>
  <c r="H161" i="11"/>
  <c r="H61" i="11"/>
  <c r="H84" i="11"/>
  <c r="H181" i="19"/>
  <c r="H198" i="5"/>
  <c r="G206" i="5"/>
  <c r="M183" i="5"/>
  <c r="H196" i="5"/>
  <c r="H195" i="5"/>
  <c r="M179" i="5"/>
  <c r="M175" i="5"/>
  <c r="M171" i="5"/>
  <c r="M167" i="5"/>
  <c r="M161" i="5"/>
  <c r="M157" i="5"/>
  <c r="M153" i="5"/>
  <c r="M147" i="5"/>
  <c r="M143" i="5"/>
  <c r="M137" i="5"/>
  <c r="M133" i="5"/>
  <c r="M128" i="5"/>
  <c r="M124" i="5"/>
  <c r="M118" i="5"/>
  <c r="M114" i="5"/>
  <c r="M108" i="5"/>
  <c r="M104" i="5"/>
  <c r="M98" i="5"/>
  <c r="M92" i="5"/>
  <c r="M88" i="5"/>
  <c r="M84" i="5"/>
  <c r="M80" i="5"/>
  <c r="M74" i="5"/>
  <c r="M70" i="5"/>
  <c r="M66" i="5"/>
  <c r="M62" i="5"/>
  <c r="M56" i="5"/>
  <c r="M52" i="5"/>
  <c r="M48" i="5"/>
  <c r="M44" i="5"/>
  <c r="M40" i="5"/>
  <c r="M36" i="5"/>
  <c r="M32" i="5"/>
  <c r="M28" i="5"/>
  <c r="M24" i="5"/>
  <c r="M178" i="5"/>
  <c r="M174" i="5"/>
  <c r="M170" i="5"/>
  <c r="M164" i="5"/>
  <c r="M160" i="5"/>
  <c r="M156" i="5"/>
  <c r="M152" i="5"/>
  <c r="M146" i="5"/>
  <c r="M142" i="5"/>
  <c r="M136" i="5"/>
  <c r="M131" i="5"/>
  <c r="M127" i="5"/>
  <c r="M123" i="5"/>
  <c r="M117" i="5"/>
  <c r="M113" i="5"/>
  <c r="M107" i="5"/>
  <c r="M101" i="5"/>
  <c r="M97" i="5"/>
  <c r="M91" i="5"/>
  <c r="M87" i="5"/>
  <c r="M83" i="5"/>
  <c r="M77" i="5"/>
  <c r="M73" i="5"/>
  <c r="M69" i="5"/>
  <c r="M65" i="5"/>
  <c r="M61" i="5"/>
  <c r="M55" i="5"/>
  <c r="M51" i="5"/>
  <c r="M47" i="5"/>
  <c r="M43" i="5"/>
  <c r="M39" i="5"/>
  <c r="M35" i="5"/>
  <c r="M31" i="5"/>
  <c r="M27" i="5"/>
  <c r="M23" i="5"/>
  <c r="M17" i="5"/>
  <c r="H197" i="5"/>
  <c r="M177" i="5"/>
  <c r="M172" i="5"/>
  <c r="M159" i="5"/>
  <c r="M154" i="5"/>
  <c r="M139" i="5"/>
  <c r="M134" i="5"/>
  <c r="M122" i="5"/>
  <c r="M115" i="5"/>
  <c r="M100" i="5"/>
  <c r="M95" i="5"/>
  <c r="M82" i="5"/>
  <c r="M75" i="5"/>
  <c r="M64" i="5"/>
  <c r="M57" i="5"/>
  <c r="M46" i="5"/>
  <c r="M41" i="5"/>
  <c r="M30" i="5"/>
  <c r="M25" i="5"/>
  <c r="K14" i="5"/>
  <c r="H194" i="5"/>
  <c r="M180" i="5"/>
  <c r="M169" i="5"/>
  <c r="M162" i="5"/>
  <c r="M151" i="5"/>
  <c r="M144" i="5"/>
  <c r="M130" i="5"/>
  <c r="M125" i="5"/>
  <c r="M110" i="5"/>
  <c r="M105" i="5"/>
  <c r="M90" i="5"/>
  <c r="M85" i="5"/>
  <c r="M72" i="5"/>
  <c r="M67" i="5"/>
  <c r="M54" i="5"/>
  <c r="M49" i="5"/>
  <c r="M38" i="5"/>
  <c r="M33" i="5"/>
  <c r="M22" i="5"/>
  <c r="M181" i="5"/>
  <c r="M168" i="5"/>
  <c r="M145" i="5"/>
  <c r="M129" i="5"/>
  <c r="M106" i="5"/>
  <c r="M89" i="5"/>
  <c r="M68" i="5"/>
  <c r="M53" i="5"/>
  <c r="M34" i="5"/>
  <c r="M21" i="5"/>
  <c r="M173" i="5"/>
  <c r="M158" i="5"/>
  <c r="M135" i="5"/>
  <c r="M121" i="5"/>
  <c r="M96" i="5"/>
  <c r="M81" i="5"/>
  <c r="M60" i="5"/>
  <c r="M45" i="5"/>
  <c r="M26" i="5"/>
  <c r="M116" i="5"/>
  <c r="M42" i="5"/>
  <c r="M155" i="5"/>
  <c r="M76" i="5"/>
  <c r="M37" i="5"/>
  <c r="M109" i="5"/>
  <c r="M176" i="5"/>
  <c r="M126" i="5"/>
  <c r="M99" i="5"/>
  <c r="M50" i="5"/>
  <c r="M29" i="5"/>
  <c r="M150" i="5"/>
  <c r="M138" i="5"/>
  <c r="M163" i="5"/>
  <c r="M63" i="5"/>
  <c r="M86" i="5"/>
  <c r="M71" i="5"/>
  <c r="H57" i="13"/>
  <c r="M183" i="7"/>
  <c r="G206" i="35"/>
  <c r="H198" i="35"/>
  <c r="K14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77" i="35"/>
  <c r="M61" i="35"/>
  <c r="M62" i="35"/>
  <c r="M63" i="35"/>
  <c r="M64" i="35"/>
  <c r="M65" i="35"/>
  <c r="M66" i="35"/>
  <c r="M67" i="35"/>
  <c r="M68" i="35"/>
  <c r="M69" i="35"/>
  <c r="M70" i="35"/>
  <c r="M71" i="35"/>
  <c r="M72" i="35"/>
  <c r="M73" i="35"/>
  <c r="M74" i="35"/>
  <c r="M75" i="35"/>
  <c r="M76" i="35"/>
  <c r="M92" i="35"/>
  <c r="M81" i="35"/>
  <c r="M82" i="35"/>
  <c r="M83" i="35"/>
  <c r="M84" i="35"/>
  <c r="M85" i="35"/>
  <c r="M86" i="35"/>
  <c r="M87" i="35"/>
  <c r="M88" i="35"/>
  <c r="M89" i="35"/>
  <c r="M90" i="35"/>
  <c r="M91" i="35"/>
  <c r="M101" i="35"/>
  <c r="M96" i="35"/>
  <c r="M97" i="35"/>
  <c r="M98" i="35"/>
  <c r="M99" i="35"/>
  <c r="M100" i="35"/>
  <c r="M110" i="35"/>
  <c r="M105" i="35"/>
  <c r="M106" i="35"/>
  <c r="M107" i="35"/>
  <c r="M108" i="35"/>
  <c r="M109" i="35"/>
  <c r="M118" i="35"/>
  <c r="M114" i="35"/>
  <c r="M115" i="35"/>
  <c r="M116" i="35"/>
  <c r="M117" i="35"/>
  <c r="M122" i="35"/>
  <c r="M123" i="35"/>
  <c r="M124" i="35"/>
  <c r="M125" i="35"/>
  <c r="M126" i="35"/>
  <c r="M127" i="35"/>
  <c r="M139" i="35"/>
  <c r="M128" i="35"/>
  <c r="M129" i="35"/>
  <c r="M130" i="35"/>
  <c r="M131" i="35"/>
  <c r="M133" i="35"/>
  <c r="M134" i="35"/>
  <c r="M135" i="35"/>
  <c r="M136" i="35"/>
  <c r="M137" i="35"/>
  <c r="M138" i="35"/>
  <c r="M147" i="35"/>
  <c r="M143" i="35"/>
  <c r="M144" i="35"/>
  <c r="M145" i="35"/>
  <c r="M146" i="35"/>
  <c r="M164" i="35"/>
  <c r="M151" i="35"/>
  <c r="M152" i="35"/>
  <c r="M153" i="35"/>
  <c r="M154" i="35"/>
  <c r="M155" i="35"/>
  <c r="M156" i="35"/>
  <c r="M157" i="35"/>
  <c r="M158" i="35"/>
  <c r="M159" i="35"/>
  <c r="M160" i="35"/>
  <c r="M161" i="35"/>
  <c r="M162" i="35"/>
  <c r="M163" i="35"/>
  <c r="M181" i="35"/>
  <c r="M168" i="35"/>
  <c r="M169" i="35"/>
  <c r="M170" i="35"/>
  <c r="M171" i="35"/>
  <c r="M172" i="35"/>
  <c r="M173" i="35"/>
  <c r="M174" i="35"/>
  <c r="M175" i="35"/>
  <c r="M176" i="35"/>
  <c r="M177" i="35"/>
  <c r="M178" i="35"/>
  <c r="M179" i="35"/>
  <c r="M180" i="35"/>
  <c r="H195" i="35"/>
  <c r="H196" i="35"/>
  <c r="H197" i="35"/>
  <c r="M167" i="35"/>
  <c r="M150" i="35"/>
  <c r="M142" i="35"/>
  <c r="M121" i="35"/>
  <c r="M113" i="35"/>
  <c r="M104" i="35"/>
  <c r="M95" i="35"/>
  <c r="M80" i="35"/>
  <c r="M60" i="35"/>
  <c r="M57" i="35"/>
  <c r="M21" i="35"/>
  <c r="M17" i="35"/>
  <c r="M183" i="35"/>
  <c r="C183" i="14"/>
  <c r="C190" i="14" s="1"/>
  <c r="D183" i="14"/>
  <c r="D190" i="14" s="1"/>
  <c r="E183" i="14"/>
  <c r="E190" i="14" s="1"/>
  <c r="N12" i="35" l="1"/>
  <c r="N12" i="36"/>
  <c r="N15" i="35"/>
  <c r="N15" i="36"/>
  <c r="N13" i="35"/>
  <c r="N13" i="36"/>
  <c r="M172" i="11"/>
  <c r="H194" i="11"/>
  <c r="M122" i="11"/>
  <c r="M146" i="11"/>
  <c r="M88" i="11"/>
  <c r="M190" i="24"/>
  <c r="M21" i="11"/>
  <c r="M110" i="25"/>
  <c r="M156" i="11"/>
  <c r="M162" i="25"/>
  <c r="M142" i="25"/>
  <c r="M180" i="11"/>
  <c r="M32" i="11"/>
  <c r="M144" i="11"/>
  <c r="M162" i="11"/>
  <c r="M70" i="25"/>
  <c r="M139" i="11"/>
  <c r="M91" i="11"/>
  <c r="M29" i="25"/>
  <c r="M150" i="11"/>
  <c r="M107" i="11"/>
  <c r="M42" i="11"/>
  <c r="M44" i="11"/>
  <c r="M171" i="11"/>
  <c r="M101" i="11"/>
  <c r="M124" i="25"/>
  <c r="M17" i="11"/>
  <c r="M82" i="11"/>
  <c r="M63" i="11"/>
  <c r="M108" i="11"/>
  <c r="M113" i="11"/>
  <c r="M45" i="11"/>
  <c r="M60" i="25"/>
  <c r="M109" i="11"/>
  <c r="M37" i="11"/>
  <c r="M158" i="11"/>
  <c r="M142" i="11"/>
  <c r="M145" i="11"/>
  <c r="M108" i="25"/>
  <c r="M48" i="11"/>
  <c r="M106" i="11"/>
  <c r="M96" i="25"/>
  <c r="M46" i="11"/>
  <c r="M87" i="11"/>
  <c r="M134" i="11"/>
  <c r="M67" i="11"/>
  <c r="H198" i="11"/>
  <c r="M99" i="25"/>
  <c r="M72" i="25"/>
  <c r="M136" i="11"/>
  <c r="M110" i="11"/>
  <c r="M35" i="11"/>
  <c r="M104" i="11"/>
  <c r="M29" i="11"/>
  <c r="M154" i="11"/>
  <c r="M96" i="11"/>
  <c r="M105" i="11"/>
  <c r="M98" i="11"/>
  <c r="M144" i="25"/>
  <c r="M150" i="25"/>
  <c r="M156" i="25"/>
  <c r="M127" i="11"/>
  <c r="M164" i="11"/>
  <c r="M100" i="11"/>
  <c r="M124" i="11"/>
  <c r="M176" i="11"/>
  <c r="M47" i="11"/>
  <c r="M147" i="11"/>
  <c r="M50" i="11"/>
  <c r="M152" i="11"/>
  <c r="M183" i="11"/>
  <c r="M32" i="25"/>
  <c r="M31" i="25"/>
  <c r="M178" i="25"/>
  <c r="M143" i="11"/>
  <c r="M179" i="11"/>
  <c r="H197" i="11"/>
  <c r="M159" i="11"/>
  <c r="M25" i="11"/>
  <c r="M52" i="11"/>
  <c r="M155" i="11"/>
  <c r="M55" i="11"/>
  <c r="M157" i="11"/>
  <c r="M104" i="25"/>
  <c r="M65" i="25"/>
  <c r="M177" i="11"/>
  <c r="M51" i="11"/>
  <c r="M38" i="11"/>
  <c r="M174" i="11"/>
  <c r="M41" i="11"/>
  <c r="M60" i="11"/>
  <c r="M160" i="11"/>
  <c r="M62" i="11"/>
  <c r="M163" i="11"/>
  <c r="M39" i="25"/>
  <c r="M66" i="25"/>
  <c r="M56" i="25"/>
  <c r="M38" i="25"/>
  <c r="M117" i="25"/>
  <c r="M84" i="11"/>
  <c r="M90" i="11"/>
  <c r="M153" i="11"/>
  <c r="M130" i="11"/>
  <c r="M161" i="11"/>
  <c r="M168" i="11"/>
  <c r="M71" i="11"/>
  <c r="M89" i="11"/>
  <c r="M125" i="11"/>
  <c r="M138" i="11"/>
  <c r="M115" i="11"/>
  <c r="M36" i="11"/>
  <c r="M83" i="11"/>
  <c r="M135" i="11"/>
  <c r="H195" i="11"/>
  <c r="M39" i="11"/>
  <c r="M86" i="11"/>
  <c r="M137" i="11"/>
  <c r="H196" i="11"/>
  <c r="M124" i="10"/>
  <c r="K14" i="10"/>
  <c r="M157" i="25"/>
  <c r="M51" i="25"/>
  <c r="M121" i="25"/>
  <c r="M135" i="25"/>
  <c r="M169" i="11"/>
  <c r="M30" i="11"/>
  <c r="M22" i="11"/>
  <c r="M64" i="11"/>
  <c r="M61" i="11"/>
  <c r="M97" i="11"/>
  <c r="M69" i="11"/>
  <c r="M27" i="11"/>
  <c r="M33" i="11"/>
  <c r="M81" i="11"/>
  <c r="M57" i="11"/>
  <c r="K14" i="11"/>
  <c r="M65" i="11"/>
  <c r="M116" i="11"/>
  <c r="M167" i="11"/>
  <c r="M23" i="11"/>
  <c r="M68" i="11"/>
  <c r="M118" i="11"/>
  <c r="M170" i="11"/>
  <c r="M89" i="10"/>
  <c r="M37" i="10"/>
  <c r="M81" i="10"/>
  <c r="M43" i="25"/>
  <c r="M87" i="25"/>
  <c r="M153" i="25"/>
  <c r="M151" i="25"/>
  <c r="M24" i="11"/>
  <c r="M43" i="11"/>
  <c r="M66" i="11"/>
  <c r="M77" i="11"/>
  <c r="M92" i="11"/>
  <c r="M133" i="11"/>
  <c r="M40" i="11"/>
  <c r="M56" i="11"/>
  <c r="M49" i="11"/>
  <c r="M99" i="11"/>
  <c r="M75" i="11"/>
  <c r="M26" i="11"/>
  <c r="M70" i="11"/>
  <c r="M123" i="11"/>
  <c r="M173" i="11"/>
  <c r="M28" i="11"/>
  <c r="M73" i="11"/>
  <c r="M126" i="11"/>
  <c r="M175" i="11"/>
  <c r="M123" i="10"/>
  <c r="M44" i="25"/>
  <c r="M35" i="25"/>
  <c r="M24" i="25"/>
  <c r="M26" i="25"/>
  <c r="M173" i="25"/>
  <c r="M53" i="11"/>
  <c r="M74" i="11"/>
  <c r="M117" i="11"/>
  <c r="M114" i="11"/>
  <c r="M129" i="11"/>
  <c r="M151" i="11"/>
  <c r="M54" i="11"/>
  <c r="M72" i="11"/>
  <c r="M85" i="11"/>
  <c r="M121" i="11"/>
  <c r="M95" i="11"/>
  <c r="M31" i="11"/>
  <c r="M76" i="11"/>
  <c r="M128" i="11"/>
  <c r="M178" i="11"/>
  <c r="M34" i="11"/>
  <c r="M80" i="11"/>
  <c r="M131" i="11"/>
  <c r="M181" i="11"/>
  <c r="M36" i="10"/>
  <c r="M134" i="10"/>
  <c r="M86" i="10"/>
  <c r="M131" i="10"/>
  <c r="H195" i="10"/>
  <c r="M26" i="10"/>
  <c r="M71" i="10"/>
  <c r="M136" i="10"/>
  <c r="G206" i="10"/>
  <c r="M116" i="10"/>
  <c r="M90" i="10"/>
  <c r="M47" i="10"/>
  <c r="M48" i="10"/>
  <c r="M44" i="10"/>
  <c r="M100" i="10"/>
  <c r="M105" i="10"/>
  <c r="M55" i="10"/>
  <c r="M108" i="10"/>
  <c r="M72" i="10"/>
  <c r="M177" i="10"/>
  <c r="M63" i="10"/>
  <c r="M61" i="10"/>
  <c r="M118" i="10"/>
  <c r="M126" i="10"/>
  <c r="M66" i="10"/>
  <c r="M46" i="10"/>
  <c r="M109" i="10"/>
  <c r="M151" i="10"/>
  <c r="M138" i="10"/>
  <c r="M173" i="10"/>
  <c r="M83" i="10"/>
  <c r="M160" i="10"/>
  <c r="M70" i="10"/>
  <c r="M147" i="10"/>
  <c r="M96" i="10"/>
  <c r="M168" i="10"/>
  <c r="M143" i="10"/>
  <c r="N13" i="19"/>
  <c r="M122" i="10"/>
  <c r="M22" i="10"/>
  <c r="M169" i="10"/>
  <c r="M158" i="10"/>
  <c r="M23" i="10"/>
  <c r="M91" i="10"/>
  <c r="M170" i="10"/>
  <c r="M80" i="10"/>
  <c r="M157" i="10"/>
  <c r="M144" i="10"/>
  <c r="M77" i="10"/>
  <c r="M172" i="10"/>
  <c r="M33" i="10"/>
  <c r="M180" i="10"/>
  <c r="M163" i="10"/>
  <c r="M27" i="10"/>
  <c r="M97" i="10"/>
  <c r="M174" i="10"/>
  <c r="M84" i="10"/>
  <c r="M161" i="10"/>
  <c r="G208" i="19"/>
  <c r="M25" i="10"/>
  <c r="M156" i="10"/>
  <c r="M75" i="10"/>
  <c r="M82" i="10"/>
  <c r="M67" i="10"/>
  <c r="M50" i="10"/>
  <c r="M21" i="10"/>
  <c r="M43" i="10"/>
  <c r="M117" i="10"/>
  <c r="M32" i="10"/>
  <c r="M104" i="10"/>
  <c r="M179" i="10"/>
  <c r="M107" i="25"/>
  <c r="M175" i="25"/>
  <c r="M41" i="25"/>
  <c r="M69" i="25"/>
  <c r="M53" i="25"/>
  <c r="M77" i="25"/>
  <c r="M81" i="25"/>
  <c r="M62" i="25"/>
  <c r="M33" i="25"/>
  <c r="M129" i="25"/>
  <c r="M40" i="25"/>
  <c r="M133" i="25"/>
  <c r="M30" i="25"/>
  <c r="M64" i="25"/>
  <c r="M100" i="25"/>
  <c r="M139" i="25"/>
  <c r="M177" i="25"/>
  <c r="M146" i="25"/>
  <c r="H198" i="25"/>
  <c r="H195" i="25"/>
  <c r="M95" i="25"/>
  <c r="M91" i="25"/>
  <c r="M89" i="25"/>
  <c r="M55" i="25"/>
  <c r="M88" i="25"/>
  <c r="M97" i="25"/>
  <c r="M71" i="25"/>
  <c r="M47" i="25"/>
  <c r="M143" i="25"/>
  <c r="M49" i="25"/>
  <c r="M138" i="25"/>
  <c r="M34" i="25"/>
  <c r="M68" i="25"/>
  <c r="M106" i="25"/>
  <c r="M145" i="25"/>
  <c r="M181" i="25"/>
  <c r="M152" i="25"/>
  <c r="G206" i="25"/>
  <c r="M48" i="25"/>
  <c r="M115" i="25"/>
  <c r="M52" i="25"/>
  <c r="M75" i="25"/>
  <c r="M27" i="25"/>
  <c r="H194" i="25"/>
  <c r="M67" i="25"/>
  <c r="M161" i="25"/>
  <c r="M158" i="25"/>
  <c r="M42" i="25"/>
  <c r="M76" i="25"/>
  <c r="M116" i="25"/>
  <c r="M155" i="25"/>
  <c r="M123" i="25"/>
  <c r="M160" i="25"/>
  <c r="M57" i="25"/>
  <c r="M113" i="25"/>
  <c r="M21" i="25"/>
  <c r="M128" i="25"/>
  <c r="M63" i="25"/>
  <c r="M134" i="25"/>
  <c r="M36" i="25"/>
  <c r="M17" i="25"/>
  <c r="M109" i="25"/>
  <c r="M83" i="25"/>
  <c r="M168" i="25"/>
  <c r="M85" i="25"/>
  <c r="M171" i="25"/>
  <c r="M46" i="25"/>
  <c r="M82" i="25"/>
  <c r="M122" i="25"/>
  <c r="M159" i="25"/>
  <c r="M127" i="25"/>
  <c r="M164" i="25"/>
  <c r="M180" i="25"/>
  <c r="M74" i="25"/>
  <c r="M25" i="25"/>
  <c r="M125" i="25"/>
  <c r="M80" i="25"/>
  <c r="M154" i="25"/>
  <c r="M84" i="25"/>
  <c r="M147" i="25"/>
  <c r="M45" i="25"/>
  <c r="M28" i="25"/>
  <c r="H196" i="25"/>
  <c r="M92" i="25"/>
  <c r="M179" i="25"/>
  <c r="M101" i="25"/>
  <c r="M176" i="25"/>
  <c r="M50" i="25"/>
  <c r="M86" i="25"/>
  <c r="M126" i="25"/>
  <c r="M163" i="25"/>
  <c r="M131" i="25"/>
  <c r="M170" i="25"/>
  <c r="M98" i="25"/>
  <c r="M73" i="25"/>
  <c r="M137" i="25"/>
  <c r="M23" i="25"/>
  <c r="M167" i="25"/>
  <c r="M118" i="25"/>
  <c r="M172" i="25"/>
  <c r="M61" i="25"/>
  <c r="M37" i="25"/>
  <c r="K14" i="25"/>
  <c r="M105" i="25"/>
  <c r="H197" i="25"/>
  <c r="M114" i="25"/>
  <c r="M22" i="25"/>
  <c r="M54" i="25"/>
  <c r="M90" i="25"/>
  <c r="M130" i="25"/>
  <c r="M169" i="25"/>
  <c r="M136" i="25"/>
  <c r="M174" i="25"/>
  <c r="K15" i="14"/>
  <c r="N13" i="13"/>
  <c r="M154" i="10"/>
  <c r="M95" i="10"/>
  <c r="M159" i="10"/>
  <c r="M135" i="10"/>
  <c r="M85" i="10"/>
  <c r="M162" i="10"/>
  <c r="M68" i="10"/>
  <c r="M145" i="10"/>
  <c r="M76" i="10"/>
  <c r="M17" i="10"/>
  <c r="M51" i="10"/>
  <c r="M87" i="10"/>
  <c r="M127" i="10"/>
  <c r="M164" i="10"/>
  <c r="M40" i="10"/>
  <c r="M74" i="10"/>
  <c r="M114" i="10"/>
  <c r="M153" i="10"/>
  <c r="H196" i="10"/>
  <c r="M41" i="10"/>
  <c r="M139" i="10"/>
  <c r="M42" i="10"/>
  <c r="M38" i="10"/>
  <c r="M110" i="10"/>
  <c r="M29" i="10"/>
  <c r="M99" i="10"/>
  <c r="M176" i="10"/>
  <c r="M129" i="10"/>
  <c r="M31" i="10"/>
  <c r="M65" i="10"/>
  <c r="M101" i="10"/>
  <c r="M142" i="10"/>
  <c r="M178" i="10"/>
  <c r="M52" i="10"/>
  <c r="M88" i="10"/>
  <c r="M128" i="10"/>
  <c r="M167" i="10"/>
  <c r="M64" i="10"/>
  <c r="H197" i="10"/>
  <c r="M53" i="10"/>
  <c r="M49" i="10"/>
  <c r="M125" i="10"/>
  <c r="M34" i="10"/>
  <c r="M106" i="10"/>
  <c r="M181" i="10"/>
  <c r="M150" i="10"/>
  <c r="M35" i="10"/>
  <c r="M69" i="10"/>
  <c r="M107" i="10"/>
  <c r="M146" i="10"/>
  <c r="M24" i="10"/>
  <c r="M56" i="10"/>
  <c r="M92" i="10"/>
  <c r="M133" i="10"/>
  <c r="M171" i="10"/>
  <c r="M30" i="10"/>
  <c r="M115" i="10"/>
  <c r="M57" i="10"/>
  <c r="M60" i="10"/>
  <c r="M54" i="10"/>
  <c r="M130" i="10"/>
  <c r="M45" i="10"/>
  <c r="M121" i="10"/>
  <c r="H194" i="10"/>
  <c r="M155" i="10"/>
  <c r="M39" i="10"/>
  <c r="M73" i="10"/>
  <c r="M113" i="10"/>
  <c r="M152" i="10"/>
  <c r="M28" i="10"/>
  <c r="M62" i="10"/>
  <c r="M98" i="10"/>
  <c r="M137" i="10"/>
  <c r="M175" i="10"/>
  <c r="N12" i="23"/>
  <c r="N12" i="20"/>
  <c r="N12" i="24"/>
  <c r="K14" i="14"/>
  <c r="I12" i="14"/>
  <c r="K17" i="14"/>
  <c r="K12" i="14"/>
  <c r="N13" i="25"/>
  <c r="G208" i="20"/>
  <c r="N12" i="25"/>
  <c r="N13" i="5"/>
  <c r="N12" i="13"/>
  <c r="N13" i="23"/>
  <c r="N12" i="6"/>
  <c r="N12" i="5"/>
  <c r="N13" i="20"/>
  <c r="N13" i="27"/>
  <c r="N12" i="19"/>
  <c r="N13" i="10"/>
  <c r="E208" i="14"/>
  <c r="N15" i="23"/>
  <c r="N15" i="11"/>
  <c r="N15" i="5"/>
  <c r="E208" i="21"/>
  <c r="N15" i="19"/>
  <c r="N15" i="21"/>
  <c r="N15" i="7"/>
  <c r="N15" i="13"/>
  <c r="N15" i="6"/>
  <c r="N15" i="10"/>
  <c r="N15" i="22"/>
  <c r="N15" i="25"/>
  <c r="N15" i="20"/>
  <c r="N15" i="27"/>
  <c r="N15" i="24"/>
  <c r="M183" i="10"/>
  <c r="K16" i="14"/>
  <c r="M190" i="21"/>
  <c r="N12" i="10"/>
  <c r="N13" i="24"/>
  <c r="G183" i="14"/>
  <c r="K57" i="14" s="1"/>
  <c r="N12" i="21"/>
  <c r="N12" i="11"/>
  <c r="N13" i="11"/>
  <c r="N13" i="22"/>
  <c r="N13" i="21"/>
  <c r="N12" i="27"/>
  <c r="N12" i="7"/>
  <c r="N13" i="7"/>
  <c r="N12" i="22"/>
  <c r="N13" i="6"/>
  <c r="M183" i="13"/>
  <c r="G208" i="35"/>
  <c r="M190" i="6"/>
  <c r="G206" i="11"/>
  <c r="M190" i="23"/>
  <c r="G207" i="11"/>
  <c r="K16" i="11"/>
  <c r="M190" i="7"/>
  <c r="G208" i="6"/>
  <c r="M190" i="5"/>
  <c r="M190" i="27"/>
  <c r="H177" i="10"/>
  <c r="H169" i="10"/>
  <c r="H159" i="10"/>
  <c r="H151" i="10"/>
  <c r="H139" i="10"/>
  <c r="H130" i="10"/>
  <c r="H122" i="10"/>
  <c r="H110" i="10"/>
  <c r="H100" i="10"/>
  <c r="H90" i="10"/>
  <c r="H82" i="10"/>
  <c r="H72" i="10"/>
  <c r="H64" i="10"/>
  <c r="H54" i="10"/>
  <c r="H38" i="10"/>
  <c r="H30" i="10"/>
  <c r="H173" i="10"/>
  <c r="H162" i="10"/>
  <c r="H153" i="10"/>
  <c r="H142" i="10"/>
  <c r="H129" i="10"/>
  <c r="H118" i="10"/>
  <c r="H107" i="10"/>
  <c r="H96" i="10"/>
  <c r="H85" i="10"/>
  <c r="H74" i="10"/>
  <c r="H65" i="10"/>
  <c r="H53" i="10"/>
  <c r="H44" i="10"/>
  <c r="H35" i="10"/>
  <c r="H26" i="10"/>
  <c r="H157" i="10"/>
  <c r="H101" i="10"/>
  <c r="H49" i="10"/>
  <c r="H172" i="10"/>
  <c r="H161" i="10"/>
  <c r="H152" i="10"/>
  <c r="H138" i="10"/>
  <c r="H128" i="10"/>
  <c r="H117" i="10"/>
  <c r="H95" i="10"/>
  <c r="H84" i="10"/>
  <c r="H73" i="10"/>
  <c r="H63" i="10"/>
  <c r="H52" i="10"/>
  <c r="H43" i="10"/>
  <c r="H34" i="10"/>
  <c r="H25" i="10"/>
  <c r="H168" i="10"/>
  <c r="H125" i="10"/>
  <c r="H89" i="10"/>
  <c r="H60" i="10"/>
  <c r="H21" i="10"/>
  <c r="H180" i="10"/>
  <c r="H171" i="10"/>
  <c r="H160" i="10"/>
  <c r="H150" i="10"/>
  <c r="H137" i="10"/>
  <c r="H127" i="10"/>
  <c r="H116" i="10"/>
  <c r="H105" i="10"/>
  <c r="H83" i="10"/>
  <c r="H71" i="10"/>
  <c r="H62" i="10"/>
  <c r="H51" i="10"/>
  <c r="H42" i="10"/>
  <c r="H33" i="10"/>
  <c r="H24" i="10"/>
  <c r="H135" i="10"/>
  <c r="H80" i="10"/>
  <c r="H40" i="10"/>
  <c r="H179" i="10"/>
  <c r="H170" i="10"/>
  <c r="H158" i="10"/>
  <c r="H147" i="10"/>
  <c r="H136" i="10"/>
  <c r="H126" i="10"/>
  <c r="H115" i="10"/>
  <c r="H91" i="10"/>
  <c r="H81" i="10"/>
  <c r="H70" i="10"/>
  <c r="H61" i="10"/>
  <c r="H50" i="10"/>
  <c r="H41" i="10"/>
  <c r="H32" i="10"/>
  <c r="H178" i="10"/>
  <c r="H146" i="10"/>
  <c r="H114" i="10"/>
  <c r="H69" i="10"/>
  <c r="H176" i="10"/>
  <c r="H154" i="10"/>
  <c r="H123" i="10"/>
  <c r="H66" i="10"/>
  <c r="H37" i="10"/>
  <c r="H45" i="10"/>
  <c r="H175" i="10"/>
  <c r="H145" i="10"/>
  <c r="H121" i="10"/>
  <c r="H87" i="10"/>
  <c r="H57" i="10"/>
  <c r="H36" i="10"/>
  <c r="H56" i="10"/>
  <c r="H133" i="10"/>
  <c r="H75" i="10"/>
  <c r="H68" i="10"/>
  <c r="H155" i="10"/>
  <c r="H124" i="10"/>
  <c r="H97" i="10"/>
  <c r="H39" i="10"/>
  <c r="H174" i="10"/>
  <c r="H144" i="10"/>
  <c r="H113" i="10"/>
  <c r="H86" i="10"/>
  <c r="H29" i="10"/>
  <c r="H76" i="10"/>
  <c r="H99" i="10"/>
  <c r="H156" i="10"/>
  <c r="H131" i="10"/>
  <c r="H98" i="10"/>
  <c r="H167" i="10"/>
  <c r="H143" i="10"/>
  <c r="H109" i="10"/>
  <c r="H77" i="10"/>
  <c r="H55" i="10"/>
  <c r="H28" i="10"/>
  <c r="H164" i="10"/>
  <c r="H134" i="10"/>
  <c r="H108" i="10"/>
  <c r="H48" i="10"/>
  <c r="H27" i="10"/>
  <c r="K13" i="10"/>
  <c r="H67" i="10"/>
  <c r="H47" i="10"/>
  <c r="H181" i="10"/>
  <c r="H88" i="10"/>
  <c r="H46" i="10"/>
  <c r="H22" i="10"/>
  <c r="H163" i="10"/>
  <c r="G190" i="10"/>
  <c r="H31" i="10"/>
  <c r="H106" i="10"/>
  <c r="H183" i="10"/>
  <c r="H23" i="10"/>
  <c r="H104" i="10"/>
  <c r="G208" i="7"/>
  <c r="G208" i="21"/>
  <c r="H92" i="10"/>
  <c r="G198" i="14"/>
  <c r="K196" i="14" s="1"/>
  <c r="M14" i="14"/>
  <c r="N14" i="36" s="1"/>
  <c r="M17" i="13"/>
  <c r="H183" i="25"/>
  <c r="K13" i="25"/>
  <c r="M183" i="25"/>
  <c r="H164" i="25"/>
  <c r="H146" i="25"/>
  <c r="H127" i="25"/>
  <c r="H108" i="25"/>
  <c r="H97" i="25"/>
  <c r="H90" i="25"/>
  <c r="H81" i="25"/>
  <c r="H70" i="25"/>
  <c r="H61" i="25"/>
  <c r="H54" i="25"/>
  <c r="H45" i="25"/>
  <c r="H36" i="25"/>
  <c r="H27" i="25"/>
  <c r="H22" i="25"/>
  <c r="H181" i="25"/>
  <c r="H174" i="25"/>
  <c r="H156" i="25"/>
  <c r="H136" i="25"/>
  <c r="H117" i="25"/>
  <c r="H110" i="25"/>
  <c r="H99" i="25"/>
  <c r="H88" i="25"/>
  <c r="H77" i="25"/>
  <c r="H72" i="25"/>
  <c r="H63" i="25"/>
  <c r="H52" i="25"/>
  <c r="H43" i="25"/>
  <c r="H38" i="25"/>
  <c r="H29" i="25"/>
  <c r="H179" i="25"/>
  <c r="H173" i="25"/>
  <c r="H168" i="25"/>
  <c r="H161" i="25"/>
  <c r="H155" i="25"/>
  <c r="H150" i="25"/>
  <c r="H143" i="25"/>
  <c r="H135" i="25"/>
  <c r="H129" i="25"/>
  <c r="H124" i="25"/>
  <c r="H116" i="25"/>
  <c r="H105" i="25"/>
  <c r="H92" i="25"/>
  <c r="H83" i="25"/>
  <c r="H76" i="25"/>
  <c r="H67" i="25"/>
  <c r="H56" i="25"/>
  <c r="H47" i="25"/>
  <c r="H42" i="25"/>
  <c r="H33" i="25"/>
  <c r="H24" i="25"/>
  <c r="H177" i="25"/>
  <c r="H172" i="25"/>
  <c r="H167" i="25"/>
  <c r="H159" i="25"/>
  <c r="H154" i="25"/>
  <c r="H147" i="25"/>
  <c r="H139" i="25"/>
  <c r="H134" i="25"/>
  <c r="H128" i="25"/>
  <c r="H122" i="25"/>
  <c r="H115" i="25"/>
  <c r="H104" i="25"/>
  <c r="H91" i="25"/>
  <c r="H86" i="25"/>
  <c r="H75" i="25"/>
  <c r="H66" i="25"/>
  <c r="H55" i="25"/>
  <c r="H50" i="25"/>
  <c r="H41" i="25"/>
  <c r="H32" i="25"/>
  <c r="H23" i="25"/>
  <c r="H175" i="25"/>
  <c r="H162" i="25"/>
  <c r="H151" i="25"/>
  <c r="H137" i="25"/>
  <c r="H125" i="25"/>
  <c r="H113" i="25"/>
  <c r="H68" i="25"/>
  <c r="H48" i="25"/>
  <c r="H39" i="25"/>
  <c r="H160" i="25"/>
  <c r="H123" i="25"/>
  <c r="H109" i="25"/>
  <c r="H98" i="25"/>
  <c r="H87" i="25"/>
  <c r="H46" i="25"/>
  <c r="H37" i="25"/>
  <c r="H28" i="25"/>
  <c r="H171" i="25"/>
  <c r="H145" i="25"/>
  <c r="H121" i="25"/>
  <c r="H96" i="25"/>
  <c r="H74" i="25"/>
  <c r="H170" i="25"/>
  <c r="H44" i="25"/>
  <c r="H180" i="25"/>
  <c r="H169" i="25"/>
  <c r="H157" i="25"/>
  <c r="H144" i="25"/>
  <c r="H130" i="25"/>
  <c r="H118" i="25"/>
  <c r="H106" i="25"/>
  <c r="H95" i="25"/>
  <c r="H84" i="25"/>
  <c r="H73" i="25"/>
  <c r="H34" i="25"/>
  <c r="H25" i="25"/>
  <c r="H176" i="25"/>
  <c r="H138" i="25"/>
  <c r="H114" i="25"/>
  <c r="H49" i="25"/>
  <c r="H31" i="25"/>
  <c r="H107" i="25"/>
  <c r="H64" i="25"/>
  <c r="H178" i="25"/>
  <c r="H142" i="25"/>
  <c r="H82" i="25"/>
  <c r="H71" i="25"/>
  <c r="H62" i="25"/>
  <c r="H51" i="25"/>
  <c r="H163" i="25"/>
  <c r="H153" i="25"/>
  <c r="H126" i="25"/>
  <c r="H101" i="25"/>
  <c r="H60" i="25"/>
  <c r="H40" i="25"/>
  <c r="H53" i="25"/>
  <c r="H35" i="25"/>
  <c r="H152" i="25"/>
  <c r="H100" i="25"/>
  <c r="H89" i="25"/>
  <c r="H80" i="25"/>
  <c r="H69" i="25"/>
  <c r="H30" i="25"/>
  <c r="H21" i="25"/>
  <c r="H158" i="25"/>
  <c r="H133" i="25"/>
  <c r="H85" i="25"/>
  <c r="H65" i="25"/>
  <c r="H26" i="25"/>
  <c r="H131" i="25"/>
  <c r="G190" i="25"/>
  <c r="M190" i="11"/>
  <c r="H198" i="13"/>
  <c r="G206" i="13"/>
  <c r="H194" i="13"/>
  <c r="K14" i="13"/>
  <c r="M181" i="13"/>
  <c r="M172" i="13"/>
  <c r="M161" i="13"/>
  <c r="M156" i="13"/>
  <c r="M145" i="13"/>
  <c r="M134" i="13"/>
  <c r="M124" i="13"/>
  <c r="M117" i="13"/>
  <c r="M106" i="13"/>
  <c r="M95" i="13"/>
  <c r="M84" i="13"/>
  <c r="M77" i="13"/>
  <c r="M68" i="13"/>
  <c r="M48" i="13"/>
  <c r="M43" i="13"/>
  <c r="M34" i="13"/>
  <c r="M25" i="13"/>
  <c r="M179" i="13"/>
  <c r="M174" i="13"/>
  <c r="M163" i="13"/>
  <c r="M154" i="13"/>
  <c r="M143" i="13"/>
  <c r="M136" i="13"/>
  <c r="M126" i="13"/>
  <c r="M115" i="13"/>
  <c r="M104" i="13"/>
  <c r="M97" i="13"/>
  <c r="M86" i="13"/>
  <c r="M75" i="13"/>
  <c r="M66" i="13"/>
  <c r="M61" i="13"/>
  <c r="M50" i="13"/>
  <c r="M41" i="13"/>
  <c r="M32" i="13"/>
  <c r="M27" i="13"/>
  <c r="H195" i="13"/>
  <c r="M178" i="13"/>
  <c r="M169" i="13"/>
  <c r="M158" i="13"/>
  <c r="M147" i="13"/>
  <c r="M142" i="13"/>
  <c r="M130" i="13"/>
  <c r="M121" i="13"/>
  <c r="M108" i="13"/>
  <c r="M101" i="13"/>
  <c r="M90" i="13"/>
  <c r="M81" i="13"/>
  <c r="M70" i="13"/>
  <c r="M65" i="13"/>
  <c r="M54" i="13"/>
  <c r="M45" i="13"/>
  <c r="M36" i="13"/>
  <c r="M31" i="13"/>
  <c r="M22" i="13"/>
  <c r="M177" i="13"/>
  <c r="M168" i="13"/>
  <c r="M157" i="13"/>
  <c r="M152" i="13"/>
  <c r="M139" i="13"/>
  <c r="M129" i="13"/>
  <c r="M118" i="13"/>
  <c r="M113" i="13"/>
  <c r="M100" i="13"/>
  <c r="M89" i="13"/>
  <c r="M80" i="13"/>
  <c r="M73" i="13"/>
  <c r="M64" i="13"/>
  <c r="M53" i="13"/>
  <c r="M44" i="13"/>
  <c r="M39" i="13"/>
  <c r="M30" i="13"/>
  <c r="M21" i="13"/>
  <c r="M160" i="13"/>
  <c r="M151" i="13"/>
  <c r="M138" i="13"/>
  <c r="M128" i="13"/>
  <c r="M83" i="13"/>
  <c r="M72" i="13"/>
  <c r="M63" i="13"/>
  <c r="M52" i="13"/>
  <c r="M171" i="13"/>
  <c r="M127" i="13"/>
  <c r="M116" i="13"/>
  <c r="M105" i="13"/>
  <c r="M92" i="13"/>
  <c r="M51" i="13"/>
  <c r="M42" i="13"/>
  <c r="M33" i="13"/>
  <c r="M24" i="13"/>
  <c r="M159" i="13"/>
  <c r="M137" i="13"/>
  <c r="M91" i="13"/>
  <c r="M71" i="13"/>
  <c r="M23" i="13"/>
  <c r="M114" i="13"/>
  <c r="M69" i="13"/>
  <c r="M176" i="13"/>
  <c r="M167" i="13"/>
  <c r="M123" i="13"/>
  <c r="M110" i="13"/>
  <c r="M99" i="13"/>
  <c r="M88" i="13"/>
  <c r="M47" i="13"/>
  <c r="M38" i="13"/>
  <c r="M29" i="13"/>
  <c r="M131" i="13"/>
  <c r="M109" i="13"/>
  <c r="M46" i="13"/>
  <c r="M28" i="13"/>
  <c r="M125" i="13"/>
  <c r="M40" i="13"/>
  <c r="M164" i="13"/>
  <c r="M155" i="13"/>
  <c r="M144" i="13"/>
  <c r="M133" i="13"/>
  <c r="M87" i="13"/>
  <c r="M76" i="13"/>
  <c r="M67" i="13"/>
  <c r="M56" i="13"/>
  <c r="H197" i="13"/>
  <c r="M175" i="13"/>
  <c r="M122" i="13"/>
  <c r="M98" i="13"/>
  <c r="M55" i="13"/>
  <c r="M37" i="13"/>
  <c r="M135" i="13"/>
  <c r="M49" i="13"/>
  <c r="M173" i="13"/>
  <c r="M162" i="13"/>
  <c r="M153" i="13"/>
  <c r="M107" i="13"/>
  <c r="M96" i="13"/>
  <c r="M85" i="13"/>
  <c r="M74" i="13"/>
  <c r="M35" i="13"/>
  <c r="M26" i="13"/>
  <c r="M180" i="13"/>
  <c r="M170" i="13"/>
  <c r="M150" i="13"/>
  <c r="M82" i="13"/>
  <c r="M62" i="13"/>
  <c r="M146" i="13"/>
  <c r="M60" i="13"/>
  <c r="H196" i="13"/>
  <c r="M57" i="13"/>
  <c r="G208" i="5"/>
  <c r="H57" i="25"/>
  <c r="M190" i="19"/>
  <c r="G208" i="23"/>
  <c r="G208" i="22"/>
  <c r="G208" i="24"/>
  <c r="M190" i="22"/>
  <c r="M190" i="13"/>
  <c r="G208" i="10" l="1"/>
  <c r="G208" i="25"/>
  <c r="G208" i="11"/>
  <c r="K153" i="14"/>
  <c r="K121" i="14"/>
  <c r="K85" i="14"/>
  <c r="K66" i="14"/>
  <c r="K104" i="14"/>
  <c r="K144" i="14"/>
  <c r="K161" i="14"/>
  <c r="K117" i="14"/>
  <c r="K48" i="14"/>
  <c r="K183" i="14"/>
  <c r="K180" i="14"/>
  <c r="K99" i="14"/>
  <c r="K143" i="14"/>
  <c r="K41" i="14"/>
  <c r="K162" i="14"/>
  <c r="K159" i="14"/>
  <c r="K108" i="14"/>
  <c r="K138" i="14"/>
  <c r="I13" i="14"/>
  <c r="K73" i="14"/>
  <c r="K51" i="14"/>
  <c r="K88" i="14"/>
  <c r="K170" i="14"/>
  <c r="K45" i="14"/>
  <c r="K67" i="14"/>
  <c r="K43" i="14"/>
  <c r="K27" i="14"/>
  <c r="K30" i="14"/>
  <c r="K118" i="14"/>
  <c r="K167" i="14"/>
  <c r="K101" i="14"/>
  <c r="K125" i="14"/>
  <c r="K131" i="14"/>
  <c r="K123" i="14"/>
  <c r="K64" i="14"/>
  <c r="K177" i="14"/>
  <c r="K124" i="14"/>
  <c r="K39" i="14"/>
  <c r="K23" i="14"/>
  <c r="K179" i="14"/>
  <c r="K38" i="14"/>
  <c r="K37" i="14"/>
  <c r="K44" i="14"/>
  <c r="K84" i="14"/>
  <c r="K62" i="14"/>
  <c r="K107" i="14"/>
  <c r="K130" i="14"/>
  <c r="K164" i="14"/>
  <c r="K155" i="14"/>
  <c r="K174" i="14"/>
  <c r="K154" i="14"/>
  <c r="K129" i="14"/>
  <c r="K52" i="14"/>
  <c r="K36" i="14"/>
  <c r="K110" i="14"/>
  <c r="K49" i="14"/>
  <c r="K50" i="14"/>
  <c r="K171" i="14"/>
  <c r="K95" i="14"/>
  <c r="K25" i="14"/>
  <c r="K74" i="14"/>
  <c r="K82" i="14"/>
  <c r="K157" i="14"/>
  <c r="K109" i="14"/>
  <c r="K152" i="14"/>
  <c r="K127" i="14"/>
  <c r="K97" i="14"/>
  <c r="K68" i="14"/>
  <c r="K163" i="14"/>
  <c r="K53" i="14"/>
  <c r="K100" i="14"/>
  <c r="G190" i="14"/>
  <c r="G192" i="14" s="1"/>
  <c r="K72" i="14"/>
  <c r="K114" i="14"/>
  <c r="K181" i="14"/>
  <c r="K134" i="14"/>
  <c r="K137" i="14"/>
  <c r="K46" i="14"/>
  <c r="K77" i="14"/>
  <c r="K35" i="14"/>
  <c r="K115" i="14"/>
  <c r="K156" i="14"/>
  <c r="K29" i="14"/>
  <c r="K54" i="14"/>
  <c r="K145" i="14"/>
  <c r="K83" i="14"/>
  <c r="K60" i="14"/>
  <c r="K132" i="14"/>
  <c r="K150" i="14"/>
  <c r="K90" i="14"/>
  <c r="K65" i="14"/>
  <c r="K116" i="14"/>
  <c r="K47" i="14"/>
  <c r="K28" i="14"/>
  <c r="K176" i="14"/>
  <c r="K80" i="14"/>
  <c r="K160" i="14"/>
  <c r="K136" i="14"/>
  <c r="K175" i="14"/>
  <c r="K63" i="14"/>
  <c r="K173" i="14"/>
  <c r="K24" i="14"/>
  <c r="K168" i="14"/>
  <c r="K172" i="14"/>
  <c r="K92" i="14"/>
  <c r="K76" i="14"/>
  <c r="K87" i="14"/>
  <c r="K122" i="14"/>
  <c r="K26" i="14"/>
  <c r="K135" i="14"/>
  <c r="K178" i="14"/>
  <c r="K40" i="14"/>
  <c r="K142" i="14"/>
  <c r="K75" i="14"/>
  <c r="K126" i="14"/>
  <c r="K139" i="14"/>
  <c r="K86" i="14"/>
  <c r="K113" i="14"/>
  <c r="K70" i="14"/>
  <c r="K56" i="14"/>
  <c r="K106" i="14"/>
  <c r="K147" i="14"/>
  <c r="K151" i="14"/>
  <c r="K71" i="14"/>
  <c r="K33" i="14"/>
  <c r="K69" i="14"/>
  <c r="K146" i="14"/>
  <c r="K21" i="14"/>
  <c r="K96" i="14"/>
  <c r="K81" i="14"/>
  <c r="K89" i="14"/>
  <c r="K98" i="14"/>
  <c r="K91" i="14"/>
  <c r="K105" i="14"/>
  <c r="K169" i="14"/>
  <c r="K128" i="14"/>
  <c r="K55" i="14"/>
  <c r="K42" i="14"/>
  <c r="K34" i="14"/>
  <c r="K32" i="14"/>
  <c r="K22" i="14"/>
  <c r="K61" i="14"/>
  <c r="K133" i="14"/>
  <c r="K158" i="14"/>
  <c r="K31" i="14"/>
  <c r="M190" i="10"/>
  <c r="M190" i="25"/>
  <c r="G208" i="13"/>
  <c r="N14" i="35"/>
  <c r="N14" i="5"/>
  <c r="N14" i="11"/>
  <c r="N14" i="22"/>
  <c r="N14" i="20"/>
  <c r="N14" i="7"/>
  <c r="N14" i="6"/>
  <c r="N14" i="24"/>
  <c r="N14" i="25"/>
  <c r="N14" i="21"/>
  <c r="N14" i="19"/>
  <c r="N14" i="10"/>
  <c r="N14" i="13"/>
  <c r="N14" i="23"/>
  <c r="N14" i="27"/>
  <c r="M32" i="14"/>
  <c r="N32" i="36" s="1"/>
  <c r="M41" i="14"/>
  <c r="N41" i="36" s="1"/>
  <c r="M65" i="14"/>
  <c r="N65" i="36" s="1"/>
  <c r="M89" i="14"/>
  <c r="N89" i="36" s="1"/>
  <c r="M123" i="14"/>
  <c r="N123" i="36" s="1"/>
  <c r="M162" i="14"/>
  <c r="N162" i="36" s="1"/>
  <c r="M43" i="14"/>
  <c r="N43" i="36" s="1"/>
  <c r="K194" i="14"/>
  <c r="M23" i="14"/>
  <c r="N23" i="36" s="1"/>
  <c r="M33" i="14"/>
  <c r="N33" i="36" s="1"/>
  <c r="M53" i="14"/>
  <c r="N53" i="36" s="1"/>
  <c r="M66" i="14"/>
  <c r="N66" i="36" s="1"/>
  <c r="M155" i="14"/>
  <c r="N155" i="36" s="1"/>
  <c r="M172" i="14"/>
  <c r="N172" i="36" s="1"/>
  <c r="M63" i="14"/>
  <c r="N63" i="36" s="1"/>
  <c r="M54" i="14"/>
  <c r="N54" i="36" s="1"/>
  <c r="M68" i="14"/>
  <c r="N68" i="36" s="1"/>
  <c r="M25" i="14"/>
  <c r="N25" i="36" s="1"/>
  <c r="M69" i="14"/>
  <c r="N69" i="36" s="1"/>
  <c r="M157" i="14"/>
  <c r="N157" i="36" s="1"/>
  <c r="K195" i="14"/>
  <c r="M26" i="14"/>
  <c r="N26" i="36" s="1"/>
  <c r="M36" i="14"/>
  <c r="N36" i="36" s="1"/>
  <c r="M46" i="14"/>
  <c r="N46" i="36" s="1"/>
  <c r="M71" i="14"/>
  <c r="N71" i="36" s="1"/>
  <c r="M83" i="14"/>
  <c r="N83" i="36" s="1"/>
  <c r="M107" i="14"/>
  <c r="N107" i="36" s="1"/>
  <c r="M115" i="14"/>
  <c r="N115" i="36" s="1"/>
  <c r="M126" i="14"/>
  <c r="N126" i="36" s="1"/>
  <c r="M136" i="14"/>
  <c r="N136" i="36" s="1"/>
  <c r="M146" i="14"/>
  <c r="N146" i="36" s="1"/>
  <c r="M158" i="14"/>
  <c r="N158" i="36" s="1"/>
  <c r="M168" i="14"/>
  <c r="N168" i="36" s="1"/>
  <c r="M174" i="14"/>
  <c r="N174" i="36" s="1"/>
  <c r="M129" i="14"/>
  <c r="N129" i="36" s="1"/>
  <c r="M27" i="14"/>
  <c r="N27" i="36" s="1"/>
  <c r="M38" i="14"/>
  <c r="N38" i="36" s="1"/>
  <c r="M73" i="14"/>
  <c r="N73" i="36" s="1"/>
  <c r="M127" i="14"/>
  <c r="N127" i="36" s="1"/>
  <c r="M137" i="14"/>
  <c r="N137" i="36" s="1"/>
  <c r="M159" i="14"/>
  <c r="N159" i="36" s="1"/>
  <c r="M169" i="14"/>
  <c r="N169" i="36" s="1"/>
  <c r="M175" i="14"/>
  <c r="N175" i="36" s="1"/>
  <c r="M48" i="14"/>
  <c r="N48" i="36" s="1"/>
  <c r="M74" i="14"/>
  <c r="N74" i="36" s="1"/>
  <c r="M97" i="14"/>
  <c r="N97" i="36" s="1"/>
  <c r="M117" i="14"/>
  <c r="N117" i="36" s="1"/>
  <c r="M138" i="14"/>
  <c r="N138" i="36" s="1"/>
  <c r="M160" i="14"/>
  <c r="N160" i="36" s="1"/>
  <c r="M176" i="14"/>
  <c r="N176" i="36" s="1"/>
  <c r="K197" i="14"/>
  <c r="M34" i="14"/>
  <c r="N34" i="36" s="1"/>
  <c r="M134" i="14"/>
  <c r="N134" i="36" s="1"/>
  <c r="M156" i="14"/>
  <c r="N156" i="36" s="1"/>
  <c r="M67" i="14"/>
  <c r="N67" i="36" s="1"/>
  <c r="M55" i="14"/>
  <c r="N55" i="36" s="1"/>
  <c r="M125" i="14"/>
  <c r="N125" i="36" s="1"/>
  <c r="M173" i="14"/>
  <c r="N173" i="36" s="1"/>
  <c r="M47" i="14"/>
  <c r="N47" i="36" s="1"/>
  <c r="M84" i="14"/>
  <c r="N84" i="36" s="1"/>
  <c r="M116" i="14"/>
  <c r="N116" i="36" s="1"/>
  <c r="M153" i="14"/>
  <c r="N153" i="36" s="1"/>
  <c r="M28" i="14"/>
  <c r="N28" i="36" s="1"/>
  <c r="M39" i="14"/>
  <c r="N39" i="36" s="1"/>
  <c r="M85" i="14"/>
  <c r="N85" i="36" s="1"/>
  <c r="M108" i="14"/>
  <c r="N108" i="36" s="1"/>
  <c r="M128" i="14"/>
  <c r="N128" i="36" s="1"/>
  <c r="M152" i="14"/>
  <c r="N152" i="36" s="1"/>
  <c r="M30" i="14"/>
  <c r="N30" i="36" s="1"/>
  <c r="M90" i="14"/>
  <c r="N90" i="36" s="1"/>
  <c r="M180" i="14"/>
  <c r="N180" i="36" s="1"/>
  <c r="M35" i="14"/>
  <c r="N35" i="36" s="1"/>
  <c r="M91" i="14"/>
  <c r="N91" i="36" s="1"/>
  <c r="M87" i="14"/>
  <c r="N87" i="36" s="1"/>
  <c r="M29" i="14"/>
  <c r="N29" i="36" s="1"/>
  <c r="M40" i="14"/>
  <c r="N40" i="36" s="1"/>
  <c r="M49" i="14"/>
  <c r="N49" i="36" s="1"/>
  <c r="M62" i="14"/>
  <c r="N62" i="36" s="1"/>
  <c r="M75" i="14"/>
  <c r="N75" i="36" s="1"/>
  <c r="M88" i="14"/>
  <c r="N88" i="36" s="1"/>
  <c r="M98" i="14"/>
  <c r="N98" i="36" s="1"/>
  <c r="M130" i="14"/>
  <c r="N130" i="36" s="1"/>
  <c r="M161" i="14"/>
  <c r="N161" i="36" s="1"/>
  <c r="M170" i="14"/>
  <c r="N170" i="36" s="1"/>
  <c r="M177" i="14"/>
  <c r="N177" i="36" s="1"/>
  <c r="M37" i="14"/>
  <c r="N37" i="36" s="1"/>
  <c r="M51" i="14"/>
  <c r="N51" i="36" s="1"/>
  <c r="M76" i="14"/>
  <c r="N76" i="36" s="1"/>
  <c r="M99" i="14"/>
  <c r="N99" i="36" s="1"/>
  <c r="M109" i="14"/>
  <c r="N109" i="36" s="1"/>
  <c r="M131" i="14"/>
  <c r="N131" i="36" s="1"/>
  <c r="M144" i="14"/>
  <c r="N144" i="36" s="1"/>
  <c r="M171" i="14"/>
  <c r="N171" i="36" s="1"/>
  <c r="M178" i="14"/>
  <c r="N178" i="36" s="1"/>
  <c r="M31" i="14"/>
  <c r="N31" i="36" s="1"/>
  <c r="M42" i="14"/>
  <c r="N42" i="36" s="1"/>
  <c r="M82" i="14"/>
  <c r="N82" i="36" s="1"/>
  <c r="M100" i="14"/>
  <c r="N100" i="36" s="1"/>
  <c r="M133" i="14"/>
  <c r="N133" i="36" s="1"/>
  <c r="M145" i="14"/>
  <c r="N145" i="36" s="1"/>
  <c r="M163" i="14"/>
  <c r="N163" i="36" s="1"/>
  <c r="M179" i="14"/>
  <c r="N179" i="36" s="1"/>
  <c r="M52" i="14"/>
  <c r="N52" i="36" s="1"/>
  <c r="M44" i="14"/>
  <c r="N44" i="36" s="1"/>
  <c r="M167" i="14"/>
  <c r="N167" i="36" s="1"/>
  <c r="M45" i="14"/>
  <c r="N45" i="36" s="1"/>
  <c r="M106" i="14"/>
  <c r="N106" i="36" s="1"/>
  <c r="M135" i="14"/>
  <c r="N135" i="36" s="1"/>
  <c r="M122" i="14"/>
  <c r="N122" i="36" s="1"/>
  <c r="M64" i="14"/>
  <c r="N64" i="36" s="1"/>
  <c r="M113" i="14"/>
  <c r="N113" i="36" s="1"/>
  <c r="M60" i="14"/>
  <c r="N60" i="36" s="1"/>
  <c r="M183" i="14"/>
  <c r="N183" i="36" s="1"/>
  <c r="M96" i="14"/>
  <c r="N96" i="36" s="1"/>
  <c r="M24" i="14"/>
  <c r="N24" i="36" s="1"/>
  <c r="M77" i="14"/>
  <c r="N77" i="36" s="1"/>
  <c r="M56" i="14"/>
  <c r="N56" i="36" s="1"/>
  <c r="M118" i="14"/>
  <c r="N118" i="36" s="1"/>
  <c r="M132" i="14"/>
  <c r="M104" i="14"/>
  <c r="N104" i="36" s="1"/>
  <c r="I14" i="14"/>
  <c r="M114" i="14"/>
  <c r="N114" i="36" s="1"/>
  <c r="M150" i="14"/>
  <c r="N150" i="36" s="1"/>
  <c r="M110" i="14"/>
  <c r="N110" i="36" s="1"/>
  <c r="M72" i="14"/>
  <c r="N72" i="36" s="1"/>
  <c r="M81" i="14"/>
  <c r="N81" i="36" s="1"/>
  <c r="M164" i="14"/>
  <c r="N164" i="36" s="1"/>
  <c r="M61" i="14"/>
  <c r="N61" i="36" s="1"/>
  <c r="M50" i="14"/>
  <c r="N50" i="36" s="1"/>
  <c r="M139" i="14"/>
  <c r="N139" i="36" s="1"/>
  <c r="M22" i="14"/>
  <c r="N22" i="36" s="1"/>
  <c r="M86" i="14"/>
  <c r="N86" i="36" s="1"/>
  <c r="M57" i="14"/>
  <c r="N57" i="36" s="1"/>
  <c r="M181" i="14"/>
  <c r="N181" i="36" s="1"/>
  <c r="M95" i="14"/>
  <c r="N95" i="36" s="1"/>
  <c r="M143" i="14"/>
  <c r="N143" i="36" s="1"/>
  <c r="M142" i="14"/>
  <c r="N142" i="36" s="1"/>
  <c r="M101" i="14"/>
  <c r="N101" i="36" s="1"/>
  <c r="K198" i="14"/>
  <c r="M105" i="14"/>
  <c r="N105" i="36" s="1"/>
  <c r="M21" i="14"/>
  <c r="N21" i="36" s="1"/>
  <c r="M124" i="14"/>
  <c r="N124" i="36" s="1"/>
  <c r="M17" i="14"/>
  <c r="N17" i="36" s="1"/>
  <c r="M147" i="14"/>
  <c r="N147" i="36" s="1"/>
  <c r="M80" i="14"/>
  <c r="N80" i="36" s="1"/>
  <c r="M70" i="14"/>
  <c r="N70" i="36" s="1"/>
  <c r="M121" i="14"/>
  <c r="N121" i="36" s="1"/>
  <c r="M92" i="14"/>
  <c r="N92" i="36" s="1"/>
  <c r="M154" i="14"/>
  <c r="N154" i="36" s="1"/>
  <c r="M151" i="14"/>
  <c r="N151" i="36" s="1"/>
  <c r="G191" i="14" l="1"/>
  <c r="N147" i="35"/>
  <c r="N147" i="19"/>
  <c r="N147" i="25"/>
  <c r="N147" i="11"/>
  <c r="N147" i="21"/>
  <c r="N147" i="5"/>
  <c r="N147" i="22"/>
  <c r="N147" i="10"/>
  <c r="N147" i="13"/>
  <c r="N147" i="27"/>
  <c r="N147" i="6"/>
  <c r="N147" i="24"/>
  <c r="N147" i="7"/>
  <c r="N147" i="23"/>
  <c r="N147" i="20"/>
  <c r="N167" i="35"/>
  <c r="N167" i="10"/>
  <c r="N167" i="22"/>
  <c r="N167" i="5"/>
  <c r="N167" i="13"/>
  <c r="N167" i="19"/>
  <c r="N167" i="25"/>
  <c r="N167" i="27"/>
  <c r="N167" i="24"/>
  <c r="N167" i="6"/>
  <c r="N167" i="20"/>
  <c r="N167" i="7"/>
  <c r="N167" i="23"/>
  <c r="N167" i="21"/>
  <c r="N167" i="11"/>
  <c r="N99" i="35"/>
  <c r="N99" i="10"/>
  <c r="N99" i="24"/>
  <c r="N99" i="27"/>
  <c r="N99" i="19"/>
  <c r="N99" i="22"/>
  <c r="N99" i="25"/>
  <c r="N99" i="21"/>
  <c r="N99" i="7"/>
  <c r="N99" i="13"/>
  <c r="N99" i="23"/>
  <c r="N99" i="6"/>
  <c r="N99" i="5"/>
  <c r="N99" i="11"/>
  <c r="N99" i="20"/>
  <c r="N85" i="35"/>
  <c r="N85" i="5"/>
  <c r="N85" i="10"/>
  <c r="N85" i="22"/>
  <c r="N85" i="24"/>
  <c r="N85" i="20"/>
  <c r="N85" i="6"/>
  <c r="N85" i="19"/>
  <c r="N85" i="27"/>
  <c r="N85" i="21"/>
  <c r="N85" i="13"/>
  <c r="N85" i="25"/>
  <c r="N85" i="23"/>
  <c r="N85" i="11"/>
  <c r="N85" i="7"/>
  <c r="N160" i="35"/>
  <c r="N160" i="10"/>
  <c r="N160" i="22"/>
  <c r="N160" i="5"/>
  <c r="N160" i="13"/>
  <c r="N160" i="19"/>
  <c r="N160" i="25"/>
  <c r="N160" i="27"/>
  <c r="N160" i="20"/>
  <c r="N160" i="11"/>
  <c r="N160" i="24"/>
  <c r="N160" i="7"/>
  <c r="N160" i="6"/>
  <c r="N160" i="23"/>
  <c r="N160" i="21"/>
  <c r="N71" i="35"/>
  <c r="N71" i="20"/>
  <c r="N71" i="11"/>
  <c r="N71" i="6"/>
  <c r="N71" i="23"/>
  <c r="N71" i="5"/>
  <c r="N71" i="22"/>
  <c r="N71" i="21"/>
  <c r="N71" i="25"/>
  <c r="N71" i="13"/>
  <c r="N71" i="19"/>
  <c r="N71" i="10"/>
  <c r="N71" i="7"/>
  <c r="N71" i="27"/>
  <c r="N71" i="24"/>
  <c r="N23" i="35"/>
  <c r="N23" i="10"/>
  <c r="N23" i="20"/>
  <c r="N23" i="7"/>
  <c r="N23" i="19"/>
  <c r="N23" i="13"/>
  <c r="N23" i="11"/>
  <c r="N23" i="6"/>
  <c r="N23" i="23"/>
  <c r="N23" i="27"/>
  <c r="N23" i="24"/>
  <c r="N23" i="22"/>
  <c r="N23" i="25"/>
  <c r="N23" i="21"/>
  <c r="N23" i="5"/>
  <c r="N95" i="35"/>
  <c r="N95" i="25"/>
  <c r="N95" i="21"/>
  <c r="N95" i="24"/>
  <c r="N95" i="23"/>
  <c r="N95" i="5"/>
  <c r="N95" i="22"/>
  <c r="N95" i="13"/>
  <c r="N95" i="11"/>
  <c r="N95" i="27"/>
  <c r="N95" i="19"/>
  <c r="N95" i="7"/>
  <c r="N95" i="20"/>
  <c r="N95" i="10"/>
  <c r="N95" i="6"/>
  <c r="N104" i="35"/>
  <c r="N104" i="11"/>
  <c r="N104" i="6"/>
  <c r="N104" i="23"/>
  <c r="N104" i="20"/>
  <c r="N104" i="24"/>
  <c r="N104" i="19"/>
  <c r="N104" i="22"/>
  <c r="N104" i="25"/>
  <c r="N104" i="21"/>
  <c r="N104" i="10"/>
  <c r="N104" i="27"/>
  <c r="N104" i="13"/>
  <c r="N104" i="7"/>
  <c r="N104" i="5"/>
  <c r="N44" i="35"/>
  <c r="N44" i="27"/>
  <c r="N44" i="19"/>
  <c r="N44" i="10"/>
  <c r="N44" i="24"/>
  <c r="N44" i="13"/>
  <c r="N44" i="7"/>
  <c r="N44" i="23"/>
  <c r="N44" i="5"/>
  <c r="N44" i="22"/>
  <c r="N44" i="21"/>
  <c r="N44" i="6"/>
  <c r="N44" i="20"/>
  <c r="N44" i="25"/>
  <c r="N44" i="11"/>
  <c r="N76" i="35"/>
  <c r="N76" i="5"/>
  <c r="N76" i="10"/>
  <c r="N76" i="22"/>
  <c r="N76" i="24"/>
  <c r="N76" i="20"/>
  <c r="N76" i="6"/>
  <c r="N76" i="13"/>
  <c r="N76" i="19"/>
  <c r="N76" i="27"/>
  <c r="N76" i="11"/>
  <c r="N76" i="7"/>
  <c r="N76" i="23"/>
  <c r="N76" i="25"/>
  <c r="N76" i="21"/>
  <c r="N35" i="35"/>
  <c r="N35" i="10"/>
  <c r="N35" i="22"/>
  <c r="N35" i="5"/>
  <c r="N35" i="13"/>
  <c r="N35" i="19"/>
  <c r="N35" i="25"/>
  <c r="N35" i="27"/>
  <c r="N35" i="24"/>
  <c r="N35" i="23"/>
  <c r="N35" i="20"/>
  <c r="N35" i="21"/>
  <c r="N35" i="6"/>
  <c r="N35" i="11"/>
  <c r="N35" i="7"/>
  <c r="N55" i="35"/>
  <c r="N55" i="10"/>
  <c r="N55" i="22"/>
  <c r="N55" i="5"/>
  <c r="N55" i="13"/>
  <c r="N55" i="19"/>
  <c r="N55" i="25"/>
  <c r="N55" i="27"/>
  <c r="N55" i="24"/>
  <c r="N55" i="6"/>
  <c r="N55" i="23"/>
  <c r="N55" i="20"/>
  <c r="N55" i="7"/>
  <c r="N55" i="21"/>
  <c r="N55" i="11"/>
  <c r="N137" i="35"/>
  <c r="N137" i="10"/>
  <c r="N137" i="24"/>
  <c r="N137" i="27"/>
  <c r="N137" i="19"/>
  <c r="N137" i="22"/>
  <c r="N137" i="25"/>
  <c r="N137" i="21"/>
  <c r="N137" i="13"/>
  <c r="N137" i="7"/>
  <c r="N137" i="6"/>
  <c r="N137" i="5"/>
  <c r="N137" i="23"/>
  <c r="N137" i="11"/>
  <c r="N137" i="20"/>
  <c r="N46" i="35"/>
  <c r="N46" i="10"/>
  <c r="N46" i="24"/>
  <c r="N46" i="27"/>
  <c r="N46" i="19"/>
  <c r="N46" i="22"/>
  <c r="N46" i="25"/>
  <c r="N46" i="21"/>
  <c r="N46" i="13"/>
  <c r="N46" i="11"/>
  <c r="N46" i="7"/>
  <c r="N46" i="5"/>
  <c r="N46" i="6"/>
  <c r="N46" i="23"/>
  <c r="N46" i="20"/>
  <c r="N124" i="35"/>
  <c r="N124" i="11"/>
  <c r="N124" i="6"/>
  <c r="N124" i="20"/>
  <c r="N124" i="24"/>
  <c r="N124" i="22"/>
  <c r="N124" i="25"/>
  <c r="N124" i="21"/>
  <c r="N124" i="10"/>
  <c r="N124" i="27"/>
  <c r="N124" i="13"/>
  <c r="N124" i="7"/>
  <c r="N124" i="23"/>
  <c r="N124" i="5"/>
  <c r="N124" i="19"/>
  <c r="N52" i="35"/>
  <c r="N52" i="7"/>
  <c r="N52" i="19"/>
  <c r="N52" i="13"/>
  <c r="N52" i="27"/>
  <c r="N52" i="23"/>
  <c r="N52" i="20"/>
  <c r="N52" i="21"/>
  <c r="N52" i="6"/>
  <c r="N52" i="5"/>
  <c r="N52" i="10"/>
  <c r="N52" i="25"/>
  <c r="N52" i="11"/>
  <c r="N52" i="22"/>
  <c r="N52" i="24"/>
  <c r="N51" i="35"/>
  <c r="N51" i="11"/>
  <c r="N51" i="23"/>
  <c r="N51" i="7"/>
  <c r="N51" i="21"/>
  <c r="N51" i="6"/>
  <c r="N51" i="13"/>
  <c r="N51" i="19"/>
  <c r="N51" i="27"/>
  <c r="N51" i="22"/>
  <c r="N51" i="25"/>
  <c r="N51" i="24"/>
  <c r="N51" i="10"/>
  <c r="N51" i="5"/>
  <c r="N51" i="20"/>
  <c r="N180" i="35"/>
  <c r="N180" i="10"/>
  <c r="N180" i="24"/>
  <c r="N180" i="27"/>
  <c r="N180" i="19"/>
  <c r="N180" i="22"/>
  <c r="N180" i="25"/>
  <c r="N180" i="21"/>
  <c r="N180" i="7"/>
  <c r="N180" i="5"/>
  <c r="N180" i="13"/>
  <c r="N180" i="6"/>
  <c r="N180" i="11"/>
  <c r="N180" i="23"/>
  <c r="N180" i="20"/>
  <c r="N67" i="35"/>
  <c r="N67" i="20"/>
  <c r="N67" i="21"/>
  <c r="N67" i="25"/>
  <c r="N67" i="10"/>
  <c r="N67" i="13"/>
  <c r="N67" i="27"/>
  <c r="N67" i="22"/>
  <c r="N67" i="24"/>
  <c r="N67" i="7"/>
  <c r="N67" i="5"/>
  <c r="N67" i="11"/>
  <c r="N67" i="6"/>
  <c r="N67" i="19"/>
  <c r="N67" i="23"/>
  <c r="N127" i="35"/>
  <c r="N127" i="11"/>
  <c r="N127" i="23"/>
  <c r="N127" i="7"/>
  <c r="N127" i="21"/>
  <c r="N127" i="6"/>
  <c r="N127" i="13"/>
  <c r="N127" i="19"/>
  <c r="N127" i="25"/>
  <c r="N127" i="10"/>
  <c r="N127" i="27"/>
  <c r="N127" i="20"/>
  <c r="N127" i="5"/>
  <c r="N127" i="22"/>
  <c r="N127" i="24"/>
  <c r="N36" i="35"/>
  <c r="N36" i="10"/>
  <c r="N36" i="24"/>
  <c r="N36" i="27"/>
  <c r="N36" i="19"/>
  <c r="N36" i="22"/>
  <c r="N36" i="25"/>
  <c r="N36" i="21"/>
  <c r="N36" i="13"/>
  <c r="N36" i="11"/>
  <c r="N36" i="7"/>
  <c r="N36" i="23"/>
  <c r="N36" i="6"/>
  <c r="N36" i="5"/>
  <c r="N36" i="20"/>
  <c r="N63" i="35"/>
  <c r="N63" i="7"/>
  <c r="N63" i="19"/>
  <c r="N63" i="13"/>
  <c r="N63" i="27"/>
  <c r="N63" i="23"/>
  <c r="N63" i="20"/>
  <c r="N63" i="21"/>
  <c r="N63" i="6"/>
  <c r="N63" i="5"/>
  <c r="N63" i="10"/>
  <c r="N63" i="11"/>
  <c r="N63" i="25"/>
  <c r="N63" i="24"/>
  <c r="N63" i="22"/>
  <c r="N21" i="35"/>
  <c r="N21" i="22"/>
  <c r="N21" i="20"/>
  <c r="N21" i="24"/>
  <c r="N21" i="25"/>
  <c r="N21" i="10"/>
  <c r="N21" i="5"/>
  <c r="N21" i="7"/>
  <c r="N21" i="6"/>
  <c r="N21" i="19"/>
  <c r="N21" i="13"/>
  <c r="N21" i="23"/>
  <c r="N21" i="27"/>
  <c r="N21" i="21"/>
  <c r="N21" i="11"/>
  <c r="N72" i="35"/>
  <c r="N72" i="7"/>
  <c r="N72" i="21"/>
  <c r="N72" i="6"/>
  <c r="N72" i="10"/>
  <c r="N72" i="23"/>
  <c r="N72" i="22"/>
  <c r="N72" i="19"/>
  <c r="N72" i="13"/>
  <c r="N72" i="27"/>
  <c r="N72" i="25"/>
  <c r="N72" i="24"/>
  <c r="N72" i="20"/>
  <c r="N72" i="11"/>
  <c r="N72" i="5"/>
  <c r="N64" i="35"/>
  <c r="N64" i="23"/>
  <c r="N64" i="24"/>
  <c r="N64" i="11"/>
  <c r="N64" i="6"/>
  <c r="N64" i="20"/>
  <c r="N64" i="25"/>
  <c r="N64" i="10"/>
  <c r="N64" i="27"/>
  <c r="N64" i="7"/>
  <c r="N64" i="21"/>
  <c r="N64" i="19"/>
  <c r="N64" i="5"/>
  <c r="N64" i="13"/>
  <c r="N64" i="22"/>
  <c r="N179" i="35"/>
  <c r="N179" i="10"/>
  <c r="N179" i="22"/>
  <c r="N179" i="5"/>
  <c r="N179" i="13"/>
  <c r="N179" i="19"/>
  <c r="N179" i="25"/>
  <c r="N179" i="27"/>
  <c r="N179" i="20"/>
  <c r="N179" i="24"/>
  <c r="N179" i="6"/>
  <c r="N179" i="11"/>
  <c r="N179" i="7"/>
  <c r="N179" i="23"/>
  <c r="N179" i="21"/>
  <c r="N37" i="35"/>
  <c r="N37" i="10"/>
  <c r="N37" i="24"/>
  <c r="N37" i="22"/>
  <c r="N37" i="20"/>
  <c r="N37" i="21"/>
  <c r="N37" i="11"/>
  <c r="N37" i="25"/>
  <c r="N37" i="6"/>
  <c r="N37" i="7"/>
  <c r="N37" i="5"/>
  <c r="N37" i="23"/>
  <c r="N37" i="13"/>
  <c r="N37" i="19"/>
  <c r="N37" i="27"/>
  <c r="N62" i="35"/>
  <c r="N62" i="11"/>
  <c r="N62" i="27"/>
  <c r="N62" i="23"/>
  <c r="N62" i="25"/>
  <c r="N62" i="22"/>
  <c r="N62" i="13"/>
  <c r="N62" i="20"/>
  <c r="N62" i="10"/>
  <c r="N62" i="7"/>
  <c r="N62" i="19"/>
  <c r="N62" i="21"/>
  <c r="N62" i="6"/>
  <c r="N62" i="24"/>
  <c r="N62" i="5"/>
  <c r="N90" i="35"/>
  <c r="N90" i="10"/>
  <c r="N90" i="24"/>
  <c r="N90" i="27"/>
  <c r="N90" i="19"/>
  <c r="N90" i="22"/>
  <c r="N90" i="25"/>
  <c r="N90" i="21"/>
  <c r="N90" i="13"/>
  <c r="N90" i="7"/>
  <c r="N90" i="5"/>
  <c r="N90" i="11"/>
  <c r="N90" i="6"/>
  <c r="N90" i="23"/>
  <c r="N90" i="20"/>
  <c r="N153" i="35"/>
  <c r="N153" i="6"/>
  <c r="N153" i="5"/>
  <c r="N153" i="11"/>
  <c r="N153" i="23"/>
  <c r="N153" i="27"/>
  <c r="N153" i="22"/>
  <c r="N153" i="24"/>
  <c r="N153" i="7"/>
  <c r="N153" i="20"/>
  <c r="N153" i="19"/>
  <c r="N153" i="13"/>
  <c r="N153" i="10"/>
  <c r="N153" i="25"/>
  <c r="N153" i="21"/>
  <c r="N156" i="35"/>
  <c r="N156" i="10"/>
  <c r="N156" i="22"/>
  <c r="N156" i="5"/>
  <c r="N156" i="13"/>
  <c r="N156" i="19"/>
  <c r="N156" i="25"/>
  <c r="N156" i="27"/>
  <c r="N156" i="24"/>
  <c r="N156" i="23"/>
  <c r="N156" i="20"/>
  <c r="N156" i="21"/>
  <c r="N156" i="11"/>
  <c r="N156" i="7"/>
  <c r="N156" i="6"/>
  <c r="N97" i="35"/>
  <c r="N97" i="27"/>
  <c r="N97" i="19"/>
  <c r="N97" i="10"/>
  <c r="N97" i="24"/>
  <c r="N97" i="13"/>
  <c r="N97" i="7"/>
  <c r="N97" i="23"/>
  <c r="N97" i="5"/>
  <c r="N97" i="22"/>
  <c r="N97" i="21"/>
  <c r="N97" i="11"/>
  <c r="N97" i="20"/>
  <c r="N97" i="25"/>
  <c r="N97" i="6"/>
  <c r="N73" i="35"/>
  <c r="N73" i="27"/>
  <c r="N73" i="19"/>
  <c r="N73" i="10"/>
  <c r="N73" i="24"/>
  <c r="N73" i="13"/>
  <c r="N73" i="7"/>
  <c r="N73" i="23"/>
  <c r="N73" i="5"/>
  <c r="N73" i="22"/>
  <c r="N73" i="25"/>
  <c r="N73" i="20"/>
  <c r="N73" i="21"/>
  <c r="N73" i="6"/>
  <c r="N73" i="11"/>
  <c r="N136" i="35"/>
  <c r="N136" i="10"/>
  <c r="N136" i="22"/>
  <c r="N136" i="5"/>
  <c r="N136" i="13"/>
  <c r="N136" i="19"/>
  <c r="N136" i="25"/>
  <c r="N136" i="27"/>
  <c r="N136" i="24"/>
  <c r="N136" i="7"/>
  <c r="N136" i="6"/>
  <c r="N136" i="23"/>
  <c r="N136" i="20"/>
  <c r="N136" i="21"/>
  <c r="N136" i="11"/>
  <c r="N26" i="35"/>
  <c r="N26" i="25"/>
  <c r="N26" i="20"/>
  <c r="N26" i="23"/>
  <c r="N26" i="22"/>
  <c r="N26" i="21"/>
  <c r="N26" i="10"/>
  <c r="N26" i="6"/>
  <c r="N26" i="7"/>
  <c r="N26" i="13"/>
  <c r="N26" i="27"/>
  <c r="N26" i="11"/>
  <c r="N26" i="5"/>
  <c r="N26" i="24"/>
  <c r="N26" i="19"/>
  <c r="N172" i="35"/>
  <c r="N172" i="10"/>
  <c r="N172" i="24"/>
  <c r="N172" i="27"/>
  <c r="N172" i="19"/>
  <c r="N172" i="22"/>
  <c r="N172" i="25"/>
  <c r="N172" i="21"/>
  <c r="N172" i="7"/>
  <c r="N172" i="6"/>
  <c r="N172" i="13"/>
  <c r="N172" i="23"/>
  <c r="N172" i="11"/>
  <c r="N172" i="5"/>
  <c r="N172" i="20"/>
  <c r="N162" i="35"/>
  <c r="N162" i="5"/>
  <c r="N162" i="10"/>
  <c r="N162" i="22"/>
  <c r="N162" i="24"/>
  <c r="N162" i="20"/>
  <c r="N162" i="6"/>
  <c r="N162" i="19"/>
  <c r="N162" i="23"/>
  <c r="N162" i="13"/>
  <c r="N162" i="11"/>
  <c r="N162" i="25"/>
  <c r="N162" i="21"/>
  <c r="N162" i="7"/>
  <c r="N162" i="27"/>
  <c r="N92" i="35"/>
  <c r="N92" i="23"/>
  <c r="N92" i="22"/>
  <c r="N92" i="25"/>
  <c r="N92" i="20"/>
  <c r="N92" i="7"/>
  <c r="N92" i="5"/>
  <c r="N92" i="6"/>
  <c r="N92" i="27"/>
  <c r="N92" i="21"/>
  <c r="N92" i="13"/>
  <c r="N92" i="19"/>
  <c r="N92" i="11"/>
  <c r="N92" i="10"/>
  <c r="N92" i="24"/>
  <c r="N105" i="35"/>
  <c r="N105" i="22"/>
  <c r="N105" i="20"/>
  <c r="N105" i="21"/>
  <c r="N105" i="11"/>
  <c r="N105" i="10"/>
  <c r="N105" i="24"/>
  <c r="N105" i="19"/>
  <c r="N105" i="25"/>
  <c r="N105" i="7"/>
  <c r="N105" i="6"/>
  <c r="N105" i="5"/>
  <c r="N105" i="23"/>
  <c r="N105" i="27"/>
  <c r="N105" i="13"/>
  <c r="N86" i="35"/>
  <c r="N86" i="20"/>
  <c r="N86" i="21"/>
  <c r="N86" i="24"/>
  <c r="N86" i="19"/>
  <c r="N86" i="25"/>
  <c r="N86" i="11"/>
  <c r="N86" i="5"/>
  <c r="N86" i="10"/>
  <c r="N86" i="13"/>
  <c r="N86" i="23"/>
  <c r="N86" i="27"/>
  <c r="N86" i="22"/>
  <c r="N86" i="7"/>
  <c r="N86" i="6"/>
  <c r="N110" i="35"/>
  <c r="N110" i="27"/>
  <c r="N110" i="20"/>
  <c r="N110" i="21"/>
  <c r="N110" i="11"/>
  <c r="N110" i="23"/>
  <c r="N110" i="22"/>
  <c r="N110" i="24"/>
  <c r="N110" i="13"/>
  <c r="N110" i="25"/>
  <c r="N110" i="10"/>
  <c r="N110" i="6"/>
  <c r="N110" i="19"/>
  <c r="N110" i="7"/>
  <c r="N110" i="5"/>
  <c r="N56" i="35"/>
  <c r="N56" i="25"/>
  <c r="N56" i="23"/>
  <c r="N56" i="20"/>
  <c r="N56" i="21"/>
  <c r="N56" i="5"/>
  <c r="N56" i="11"/>
  <c r="N56" i="24"/>
  <c r="N56" i="7"/>
  <c r="N56" i="6"/>
  <c r="N56" i="27"/>
  <c r="N56" i="19"/>
  <c r="N56" i="10"/>
  <c r="N56" i="13"/>
  <c r="N56" i="22"/>
  <c r="N122" i="35"/>
  <c r="N122" i="10"/>
  <c r="N122" i="11"/>
  <c r="N122" i="27"/>
  <c r="N122" i="22"/>
  <c r="N122" i="24"/>
  <c r="N122" i="7"/>
  <c r="N122" i="23"/>
  <c r="N122" i="21"/>
  <c r="N122" i="6"/>
  <c r="N122" i="19"/>
  <c r="N122" i="20"/>
  <c r="N122" i="5"/>
  <c r="N122" i="25"/>
  <c r="N122" i="13"/>
  <c r="N163" i="35"/>
  <c r="N163" i="27"/>
  <c r="N163" i="19"/>
  <c r="N163" i="10"/>
  <c r="N163" i="24"/>
  <c r="N163" i="13"/>
  <c r="N163" i="7"/>
  <c r="N163" i="23"/>
  <c r="N163" i="5"/>
  <c r="N163" i="22"/>
  <c r="N163" i="25"/>
  <c r="N163" i="21"/>
  <c r="N163" i="11"/>
  <c r="N163" i="20"/>
  <c r="N163" i="6"/>
  <c r="N171" i="35"/>
  <c r="N171" i="10"/>
  <c r="N171" i="22"/>
  <c r="N171" i="5"/>
  <c r="N171" i="13"/>
  <c r="N171" i="19"/>
  <c r="N171" i="25"/>
  <c r="N171" i="27"/>
  <c r="N171" i="20"/>
  <c r="N171" i="24"/>
  <c r="N171" i="21"/>
  <c r="N171" i="11"/>
  <c r="N171" i="7"/>
  <c r="N171" i="6"/>
  <c r="N171" i="23"/>
  <c r="N177" i="35"/>
  <c r="N177" i="5"/>
  <c r="N177" i="10"/>
  <c r="N177" i="22"/>
  <c r="N177" i="24"/>
  <c r="N177" i="20"/>
  <c r="N177" i="6"/>
  <c r="N177" i="13"/>
  <c r="N177" i="11"/>
  <c r="N177" i="7"/>
  <c r="N177" i="19"/>
  <c r="N177" i="27"/>
  <c r="N177" i="25"/>
  <c r="N177" i="23"/>
  <c r="N177" i="21"/>
  <c r="N49" i="35"/>
  <c r="N49" i="10"/>
  <c r="N49" i="22"/>
  <c r="N49" i="5"/>
  <c r="N49" i="13"/>
  <c r="N49" i="19"/>
  <c r="N49" i="25"/>
  <c r="N49" i="27"/>
  <c r="N49" i="20"/>
  <c r="N49" i="24"/>
  <c r="N49" i="11"/>
  <c r="N49" i="7"/>
  <c r="N49" i="6"/>
  <c r="N49" i="23"/>
  <c r="N49" i="21"/>
  <c r="N30" i="35"/>
  <c r="N30" i="22"/>
  <c r="N30" i="24"/>
  <c r="N30" i="10"/>
  <c r="N30" i="25"/>
  <c r="N30" i="11"/>
  <c r="N30" i="23"/>
  <c r="N30" i="20"/>
  <c r="N30" i="6"/>
  <c r="N30" i="19"/>
  <c r="N30" i="21"/>
  <c r="N30" i="7"/>
  <c r="N30" i="5"/>
  <c r="N30" i="13"/>
  <c r="N30" i="27"/>
  <c r="N116" i="35"/>
  <c r="N116" i="10"/>
  <c r="N116" i="22"/>
  <c r="N116" i="5"/>
  <c r="N116" i="13"/>
  <c r="N116" i="19"/>
  <c r="N116" i="25"/>
  <c r="N116" i="27"/>
  <c r="N116" i="20"/>
  <c r="N116" i="24"/>
  <c r="N116" i="6"/>
  <c r="N116" i="11"/>
  <c r="N116" i="7"/>
  <c r="N116" i="23"/>
  <c r="N116" i="21"/>
  <c r="N134" i="35"/>
  <c r="N134" i="5"/>
  <c r="N134" i="10"/>
  <c r="N134" i="22"/>
  <c r="N134" i="24"/>
  <c r="N134" i="20"/>
  <c r="N134" i="6"/>
  <c r="N134" i="19"/>
  <c r="N134" i="13"/>
  <c r="N134" i="27"/>
  <c r="N134" i="21"/>
  <c r="N134" i="11"/>
  <c r="N134" i="25"/>
  <c r="N134" i="7"/>
  <c r="N134" i="23"/>
  <c r="N74" i="35"/>
  <c r="N74" i="10"/>
  <c r="N74" i="22"/>
  <c r="N74" i="5"/>
  <c r="N74" i="13"/>
  <c r="N74" i="19"/>
  <c r="N74" i="25"/>
  <c r="N74" i="27"/>
  <c r="N74" i="24"/>
  <c r="N74" i="7"/>
  <c r="N74" i="20"/>
  <c r="N74" i="21"/>
  <c r="N74" i="11"/>
  <c r="N74" i="6"/>
  <c r="N74" i="23"/>
  <c r="N38" i="35"/>
  <c r="N38" i="20"/>
  <c r="N38" i="11"/>
  <c r="N38" i="6"/>
  <c r="N38" i="23"/>
  <c r="N38" i="5"/>
  <c r="N38" i="22"/>
  <c r="N38" i="25"/>
  <c r="N38" i="21"/>
  <c r="N38" i="7"/>
  <c r="N38" i="27"/>
  <c r="N38" i="24"/>
  <c r="N38" i="10"/>
  <c r="N38" i="19"/>
  <c r="N38" i="13"/>
  <c r="N126" i="35"/>
  <c r="N126" i="11"/>
  <c r="N126" i="6"/>
  <c r="N126" i="20"/>
  <c r="N126" i="25"/>
  <c r="N126" i="21"/>
  <c r="N126" i="13"/>
  <c r="N126" i="7"/>
  <c r="N126" i="23"/>
  <c r="N126" i="24"/>
  <c r="N126" i="5"/>
  <c r="N126" i="27"/>
  <c r="N126" i="19"/>
  <c r="N126" i="22"/>
  <c r="N126" i="10"/>
  <c r="N155" i="35"/>
  <c r="N155" i="6"/>
  <c r="N155" i="5"/>
  <c r="N155" i="11"/>
  <c r="N155" i="23"/>
  <c r="N155" i="27"/>
  <c r="N155" i="22"/>
  <c r="N155" i="24"/>
  <c r="N155" i="7"/>
  <c r="N155" i="19"/>
  <c r="N155" i="25"/>
  <c r="N155" i="13"/>
  <c r="N155" i="21"/>
  <c r="N155" i="10"/>
  <c r="N155" i="20"/>
  <c r="N123" i="35"/>
  <c r="N123" i="5"/>
  <c r="N123" i="10"/>
  <c r="N123" i="22"/>
  <c r="N123" i="24"/>
  <c r="N123" i="20"/>
  <c r="N123" i="6"/>
  <c r="N123" i="19"/>
  <c r="N123" i="23"/>
  <c r="N123" i="13"/>
  <c r="N123" i="25"/>
  <c r="N123" i="27"/>
  <c r="N123" i="11"/>
  <c r="N123" i="21"/>
  <c r="N123" i="7"/>
  <c r="N121" i="35"/>
  <c r="N121" i="11"/>
  <c r="N121" i="23"/>
  <c r="N121" i="7"/>
  <c r="N121" i="21"/>
  <c r="N121" i="5"/>
  <c r="N121" i="10"/>
  <c r="N121" i="20"/>
  <c r="N121" i="6"/>
  <c r="N121" i="22"/>
  <c r="N121" i="13"/>
  <c r="N121" i="19"/>
  <c r="N121" i="25"/>
  <c r="N121" i="27"/>
  <c r="N121" i="24"/>
  <c r="N22" i="35"/>
  <c r="N22" i="22"/>
  <c r="N22" i="7"/>
  <c r="N22" i="11"/>
  <c r="N22" i="6"/>
  <c r="N22" i="19"/>
  <c r="N22" i="10"/>
  <c r="N22" i="13"/>
  <c r="N22" i="24"/>
  <c r="N22" i="5"/>
  <c r="N22" i="23"/>
  <c r="N22" i="21"/>
  <c r="N22" i="27"/>
  <c r="N22" i="25"/>
  <c r="N22" i="20"/>
  <c r="N150" i="35"/>
  <c r="N150" i="5"/>
  <c r="N150" i="19"/>
  <c r="N150" i="25"/>
  <c r="N150" i="10"/>
  <c r="N150" i="22"/>
  <c r="N150" i="21"/>
  <c r="N150" i="23"/>
  <c r="N150" i="24"/>
  <c r="N150" i="20"/>
  <c r="N150" i="7"/>
  <c r="N150" i="6"/>
  <c r="N150" i="13"/>
  <c r="N150" i="11"/>
  <c r="N150" i="27"/>
  <c r="N77" i="35"/>
  <c r="N77" i="10"/>
  <c r="N77" i="7"/>
  <c r="N77" i="23"/>
  <c r="N77" i="21"/>
  <c r="N77" i="24"/>
  <c r="N77" i="6"/>
  <c r="N77" i="25"/>
  <c r="N77" i="19"/>
  <c r="N77" i="27"/>
  <c r="N77" i="20"/>
  <c r="N77" i="13"/>
  <c r="N77" i="11"/>
  <c r="N77" i="5"/>
  <c r="N77" i="22"/>
  <c r="N135" i="35"/>
  <c r="N135" i="27"/>
  <c r="N135" i="5"/>
  <c r="N135" i="10"/>
  <c r="N135" i="6"/>
  <c r="N135" i="13"/>
  <c r="N135" i="19"/>
  <c r="N135" i="23"/>
  <c r="N135" i="7"/>
  <c r="N135" i="22"/>
  <c r="N135" i="25"/>
  <c r="N135" i="20"/>
  <c r="N135" i="21"/>
  <c r="N135" i="11"/>
  <c r="N135" i="24"/>
  <c r="N145" i="35"/>
  <c r="N145" i="10"/>
  <c r="N145" i="19"/>
  <c r="N145" i="23"/>
  <c r="N145" i="13"/>
  <c r="N145" i="22"/>
  <c r="N145" i="25"/>
  <c r="N145" i="6"/>
  <c r="N145" i="27"/>
  <c r="N145" i="20"/>
  <c r="N145" i="11"/>
  <c r="N145" i="24"/>
  <c r="N145" i="5"/>
  <c r="N145" i="7"/>
  <c r="N145" i="21"/>
  <c r="N144" i="35"/>
  <c r="N144" i="27"/>
  <c r="N144" i="19"/>
  <c r="N144" i="10"/>
  <c r="N144" i="24"/>
  <c r="N144" i="13"/>
  <c r="N144" i="7"/>
  <c r="N144" i="23"/>
  <c r="N144" i="5"/>
  <c r="N144" i="22"/>
  <c r="N144" i="20"/>
  <c r="N144" i="21"/>
  <c r="N144" i="11"/>
  <c r="N144" i="6"/>
  <c r="N144" i="25"/>
  <c r="N170" i="35"/>
  <c r="N170" i="27"/>
  <c r="N170" i="19"/>
  <c r="N170" i="10"/>
  <c r="N170" i="24"/>
  <c r="N170" i="13"/>
  <c r="N170" i="7"/>
  <c r="N170" i="23"/>
  <c r="N170" i="5"/>
  <c r="N170" i="25"/>
  <c r="N170" i="22"/>
  <c r="N170" i="21"/>
  <c r="N170" i="20"/>
  <c r="N170" i="6"/>
  <c r="N170" i="11"/>
  <c r="N40" i="35"/>
  <c r="N40" i="11"/>
  <c r="N40" i="6"/>
  <c r="N40" i="20"/>
  <c r="N40" i="25"/>
  <c r="N40" i="21"/>
  <c r="N40" i="13"/>
  <c r="N40" i="7"/>
  <c r="N40" i="5"/>
  <c r="N40" i="23"/>
  <c r="N40" i="22"/>
  <c r="N40" i="19"/>
  <c r="N40" i="27"/>
  <c r="N40" i="10"/>
  <c r="N40" i="24"/>
  <c r="N152" i="35"/>
  <c r="N152" i="5"/>
  <c r="N152" i="10"/>
  <c r="N152" i="22"/>
  <c r="N152" i="24"/>
  <c r="N152" i="20"/>
  <c r="N152" i="6"/>
  <c r="N152" i="19"/>
  <c r="N152" i="13"/>
  <c r="N152" i="25"/>
  <c r="N152" i="23"/>
  <c r="N152" i="11"/>
  <c r="N152" i="27"/>
  <c r="N152" i="7"/>
  <c r="N152" i="21"/>
  <c r="N84" i="35"/>
  <c r="N84" i="10"/>
  <c r="N84" i="24"/>
  <c r="N84" i="27"/>
  <c r="N84" i="19"/>
  <c r="N84" i="22"/>
  <c r="N84" i="25"/>
  <c r="N84" i="21"/>
  <c r="N84" i="7"/>
  <c r="N84" i="13"/>
  <c r="N84" i="11"/>
  <c r="N84" i="23"/>
  <c r="N84" i="20"/>
  <c r="N84" i="6"/>
  <c r="N84" i="5"/>
  <c r="N34" i="35"/>
  <c r="N34" i="27"/>
  <c r="N34" i="19"/>
  <c r="N34" i="10"/>
  <c r="N34" i="13"/>
  <c r="N34" i="7"/>
  <c r="N34" i="23"/>
  <c r="N34" i="5"/>
  <c r="N34" i="21"/>
  <c r="N34" i="6"/>
  <c r="N34" i="25"/>
  <c r="N34" i="20"/>
  <c r="N34" i="24"/>
  <c r="N34" i="11"/>
  <c r="N34" i="22"/>
  <c r="N48" i="35"/>
  <c r="N48" i="27"/>
  <c r="N48" i="19"/>
  <c r="N48" i="10"/>
  <c r="N48" i="24"/>
  <c r="N48" i="13"/>
  <c r="N48" i="7"/>
  <c r="N48" i="23"/>
  <c r="N48" i="5"/>
  <c r="N48" i="25"/>
  <c r="N48" i="11"/>
  <c r="N48" i="22"/>
  <c r="N48" i="21"/>
  <c r="N48" i="20"/>
  <c r="N48" i="6"/>
  <c r="N27" i="35"/>
  <c r="N27" i="6"/>
  <c r="N27" i="23"/>
  <c r="N27" i="10"/>
  <c r="N27" i="21"/>
  <c r="N27" i="5"/>
  <c r="N27" i="27"/>
  <c r="N27" i="22"/>
  <c r="N27" i="25"/>
  <c r="N27" i="7"/>
  <c r="N27" i="19"/>
  <c r="N27" i="13"/>
  <c r="N27" i="11"/>
  <c r="N27" i="24"/>
  <c r="N27" i="20"/>
  <c r="N115" i="35"/>
  <c r="N115" i="27"/>
  <c r="N115" i="19"/>
  <c r="N115" i="10"/>
  <c r="N115" i="24"/>
  <c r="N115" i="13"/>
  <c r="N115" i="7"/>
  <c r="N115" i="23"/>
  <c r="N115" i="5"/>
  <c r="N115" i="11"/>
  <c r="N115" i="22"/>
  <c r="N115" i="20"/>
  <c r="N115" i="21"/>
  <c r="N115" i="6"/>
  <c r="N115" i="25"/>
  <c r="N157" i="35"/>
  <c r="N157" i="11"/>
  <c r="N157" i="5"/>
  <c r="N157" i="21"/>
  <c r="N157" i="23"/>
  <c r="N157" i="24"/>
  <c r="N157" i="10"/>
  <c r="N157" i="6"/>
  <c r="N157" i="27"/>
  <c r="N157" i="20"/>
  <c r="N157" i="19"/>
  <c r="N157" i="13"/>
  <c r="N157" i="22"/>
  <c r="N157" i="25"/>
  <c r="N157" i="7"/>
  <c r="N66" i="35"/>
  <c r="N66" i="7"/>
  <c r="N66" i="21"/>
  <c r="N66" i="11"/>
  <c r="N66" i="23"/>
  <c r="N66" i="25"/>
  <c r="N66" i="27"/>
  <c r="N66" i="24"/>
  <c r="N66" i="20"/>
  <c r="N66" i="6"/>
  <c r="N66" i="13"/>
  <c r="N66" i="5"/>
  <c r="N66" i="19"/>
  <c r="N66" i="22"/>
  <c r="N66" i="10"/>
  <c r="N89" i="35"/>
  <c r="N89" i="10"/>
  <c r="N89" i="22"/>
  <c r="N89" i="5"/>
  <c r="N89" i="13"/>
  <c r="N89" i="19"/>
  <c r="N89" i="25"/>
  <c r="N89" i="27"/>
  <c r="N89" i="24"/>
  <c r="N89" i="20"/>
  <c r="N89" i="6"/>
  <c r="N89" i="21"/>
  <c r="N89" i="23"/>
  <c r="N89" i="11"/>
  <c r="N89" i="7"/>
  <c r="N61" i="35"/>
  <c r="N61" i="10"/>
  <c r="N61" i="24"/>
  <c r="N61" i="5"/>
  <c r="N61" i="27"/>
  <c r="N61" i="19"/>
  <c r="N61" i="20"/>
  <c r="N61" i="11"/>
  <c r="N61" i="22"/>
  <c r="N61" i="6"/>
  <c r="N61" i="25"/>
  <c r="N61" i="21"/>
  <c r="N61" i="13"/>
  <c r="N61" i="7"/>
  <c r="N61" i="23"/>
  <c r="N183" i="35"/>
  <c r="N183" i="24"/>
  <c r="N183" i="7"/>
  <c r="N183" i="6"/>
  <c r="N183" i="5"/>
  <c r="N183" i="10"/>
  <c r="N183" i="13"/>
  <c r="N183" i="22"/>
  <c r="N183" i="19"/>
  <c r="N183" i="11"/>
  <c r="N183" i="23"/>
  <c r="N183" i="27"/>
  <c r="N183" i="20"/>
  <c r="N183" i="21"/>
  <c r="N183" i="25"/>
  <c r="N82" i="35"/>
  <c r="N82" i="27"/>
  <c r="N82" i="19"/>
  <c r="N82" i="10"/>
  <c r="N82" i="24"/>
  <c r="N82" i="13"/>
  <c r="N82" i="7"/>
  <c r="N82" i="23"/>
  <c r="N82" i="5"/>
  <c r="N82" i="22"/>
  <c r="N82" i="25"/>
  <c r="N82" i="20"/>
  <c r="N82" i="21"/>
  <c r="N82" i="11"/>
  <c r="N82" i="6"/>
  <c r="N98" i="35"/>
  <c r="N98" i="10"/>
  <c r="N98" i="22"/>
  <c r="N98" i="5"/>
  <c r="N98" i="13"/>
  <c r="N98" i="19"/>
  <c r="N98" i="25"/>
  <c r="N98" i="27"/>
  <c r="N98" i="20"/>
  <c r="N98" i="24"/>
  <c r="N98" i="7"/>
  <c r="N98" i="6"/>
  <c r="N98" i="11"/>
  <c r="N98" i="23"/>
  <c r="N98" i="21"/>
  <c r="N125" i="35"/>
  <c r="N125" i="7"/>
  <c r="N125" i="21"/>
  <c r="N125" i="11"/>
  <c r="N125" i="23"/>
  <c r="N125" i="25"/>
  <c r="N125" i="27"/>
  <c r="N125" i="24"/>
  <c r="N125" i="20"/>
  <c r="N125" i="6"/>
  <c r="N125" i="19"/>
  <c r="N125" i="13"/>
  <c r="N125" i="10"/>
  <c r="N125" i="5"/>
  <c r="N125" i="22"/>
  <c r="N168" i="35"/>
  <c r="N168" i="10"/>
  <c r="N168" i="24"/>
  <c r="N168" i="27"/>
  <c r="N168" i="19"/>
  <c r="N168" i="22"/>
  <c r="N168" i="25"/>
  <c r="N168" i="21"/>
  <c r="N168" i="13"/>
  <c r="N168" i="11"/>
  <c r="N168" i="20"/>
  <c r="N168" i="7"/>
  <c r="N168" i="23"/>
  <c r="N168" i="6"/>
  <c r="N168" i="5"/>
  <c r="N32" i="35"/>
  <c r="N32" i="10"/>
  <c r="N32" i="24"/>
  <c r="N32" i="22"/>
  <c r="N32" i="25"/>
  <c r="N32" i="21"/>
  <c r="N32" i="7"/>
  <c r="N32" i="27"/>
  <c r="N32" i="6"/>
  <c r="N32" i="5"/>
  <c r="N32" i="13"/>
  <c r="N32" i="19"/>
  <c r="N32" i="11"/>
  <c r="N32" i="23"/>
  <c r="N32" i="20"/>
  <c r="N17" i="35"/>
  <c r="N17" i="10"/>
  <c r="N17" i="21"/>
  <c r="N17" i="6"/>
  <c r="N17" i="23"/>
  <c r="N17" i="19"/>
  <c r="N17" i="5"/>
  <c r="N17" i="27"/>
  <c r="N17" i="22"/>
  <c r="N17" i="11"/>
  <c r="N17" i="24"/>
  <c r="N17" i="25"/>
  <c r="N17" i="20"/>
  <c r="N17" i="13"/>
  <c r="N17" i="7"/>
  <c r="M190" i="14"/>
  <c r="N190" i="36" s="1"/>
  <c r="N164" i="35"/>
  <c r="N164" i="27"/>
  <c r="N164" i="20"/>
  <c r="N164" i="13"/>
  <c r="N164" i="10"/>
  <c r="N164" i="11"/>
  <c r="N164" i="22"/>
  <c r="N164" i="7"/>
  <c r="N164" i="24"/>
  <c r="N164" i="6"/>
  <c r="N164" i="23"/>
  <c r="N164" i="25"/>
  <c r="N164" i="21"/>
  <c r="N164" i="5"/>
  <c r="N164" i="19"/>
  <c r="N60" i="35"/>
  <c r="N60" i="25"/>
  <c r="N60" i="27"/>
  <c r="N60" i="21"/>
  <c r="N60" i="6"/>
  <c r="N60" i="13"/>
  <c r="N60" i="5"/>
  <c r="N60" i="19"/>
  <c r="N60" i="24"/>
  <c r="N60" i="11"/>
  <c r="N60" i="23"/>
  <c r="N60" i="10"/>
  <c r="N60" i="22"/>
  <c r="N60" i="20"/>
  <c r="N60" i="7"/>
  <c r="N42" i="35"/>
  <c r="N42" i="20"/>
  <c r="N42" i="11"/>
  <c r="N42" i="6"/>
  <c r="N42" i="23"/>
  <c r="N42" i="5"/>
  <c r="N42" i="22"/>
  <c r="N42" i="21"/>
  <c r="N42" i="24"/>
  <c r="N42" i="25"/>
  <c r="N42" i="13"/>
  <c r="N42" i="7"/>
  <c r="N42" i="10"/>
  <c r="N42" i="27"/>
  <c r="N42" i="19"/>
  <c r="N88" i="35"/>
  <c r="N88" i="27"/>
  <c r="N88" i="19"/>
  <c r="N88" i="10"/>
  <c r="N88" i="24"/>
  <c r="N88" i="13"/>
  <c r="N88" i="7"/>
  <c r="N88" i="23"/>
  <c r="N88" i="5"/>
  <c r="N88" i="22"/>
  <c r="N88" i="20"/>
  <c r="N88" i="6"/>
  <c r="N88" i="25"/>
  <c r="N88" i="21"/>
  <c r="N88" i="11"/>
  <c r="N39" i="35"/>
  <c r="N39" i="7"/>
  <c r="N39" i="21"/>
  <c r="N39" i="11"/>
  <c r="N39" i="23"/>
  <c r="N39" i="25"/>
  <c r="N39" i="27"/>
  <c r="N39" i="24"/>
  <c r="N39" i="20"/>
  <c r="N39" i="13"/>
  <c r="N39" i="10"/>
  <c r="N39" i="6"/>
  <c r="N39" i="5"/>
  <c r="N39" i="19"/>
  <c r="N39" i="22"/>
  <c r="N138" i="35"/>
  <c r="N138" i="5"/>
  <c r="N138" i="10"/>
  <c r="N138" i="22"/>
  <c r="N138" i="24"/>
  <c r="N138" i="20"/>
  <c r="N138" i="6"/>
  <c r="N138" i="13"/>
  <c r="N138" i="19"/>
  <c r="N138" i="27"/>
  <c r="N138" i="11"/>
  <c r="N138" i="25"/>
  <c r="N138" i="7"/>
  <c r="N138" i="23"/>
  <c r="N138" i="21"/>
  <c r="N158" i="35"/>
  <c r="N158" i="5"/>
  <c r="N158" i="10"/>
  <c r="N158" i="22"/>
  <c r="N158" i="24"/>
  <c r="N158" i="20"/>
  <c r="N158" i="6"/>
  <c r="N158" i="13"/>
  <c r="N158" i="11"/>
  <c r="N158" i="19"/>
  <c r="N158" i="23"/>
  <c r="N158" i="27"/>
  <c r="N158" i="25"/>
  <c r="N158" i="21"/>
  <c r="N158" i="7"/>
  <c r="N54" i="35"/>
  <c r="N54" i="27"/>
  <c r="N54" i="19"/>
  <c r="N54" i="10"/>
  <c r="N54" i="24"/>
  <c r="N54" i="13"/>
  <c r="N54" i="7"/>
  <c r="N54" i="23"/>
  <c r="N54" i="5"/>
  <c r="N54" i="22"/>
  <c r="N54" i="25"/>
  <c r="N54" i="21"/>
  <c r="N54" i="11"/>
  <c r="N54" i="20"/>
  <c r="N54" i="6"/>
  <c r="N151" i="35"/>
  <c r="N151" i="21"/>
  <c r="N151" i="7"/>
  <c r="N151" i="10"/>
  <c r="N151" i="20"/>
  <c r="N151" i="24"/>
  <c r="N151" i="25"/>
  <c r="N151" i="6"/>
  <c r="N151" i="19"/>
  <c r="N151" i="13"/>
  <c r="N151" i="27"/>
  <c r="N151" i="23"/>
  <c r="N151" i="22"/>
  <c r="N151" i="5"/>
  <c r="N151" i="11"/>
  <c r="N181" i="35"/>
  <c r="N181" i="11"/>
  <c r="N181" i="20"/>
  <c r="N181" i="10"/>
  <c r="N181" i="19"/>
  <c r="N181" i="25"/>
  <c r="N181" i="22"/>
  <c r="N181" i="6"/>
  <c r="N181" i="24"/>
  <c r="N181" i="13"/>
  <c r="N181" i="23"/>
  <c r="N181" i="27"/>
  <c r="N181" i="21"/>
  <c r="N181" i="7"/>
  <c r="N181" i="5"/>
  <c r="N81" i="35"/>
  <c r="N81" i="25"/>
  <c r="N81" i="7"/>
  <c r="N81" i="5"/>
  <c r="N81" i="19"/>
  <c r="N81" i="27"/>
  <c r="N81" i="21"/>
  <c r="N81" i="23"/>
  <c r="N81" i="20"/>
  <c r="N81" i="11"/>
  <c r="N81" i="13"/>
  <c r="N81" i="10"/>
  <c r="N81" i="24"/>
  <c r="N81" i="6"/>
  <c r="N81" i="22"/>
  <c r="N113" i="35"/>
  <c r="N113" i="22"/>
  <c r="N113" i="25"/>
  <c r="N113" i="13"/>
  <c r="N113" i="7"/>
  <c r="N113" i="23"/>
  <c r="N113" i="24"/>
  <c r="N113" i="11"/>
  <c r="N113" i="6"/>
  <c r="N113" i="5"/>
  <c r="N113" i="21"/>
  <c r="N113" i="10"/>
  <c r="N113" i="27"/>
  <c r="N113" i="19"/>
  <c r="N113" i="20"/>
  <c r="N31" i="35"/>
  <c r="N31" i="5"/>
  <c r="N31" i="10"/>
  <c r="N31" i="22"/>
  <c r="N31" i="24"/>
  <c r="N31" i="20"/>
  <c r="N31" i="6"/>
  <c r="N31" i="19"/>
  <c r="N31" i="23"/>
  <c r="N31" i="21"/>
  <c r="N31" i="13"/>
  <c r="N31" i="25"/>
  <c r="N31" i="11"/>
  <c r="N31" i="27"/>
  <c r="N31" i="7"/>
  <c r="N75" i="35"/>
  <c r="N75" i="10"/>
  <c r="N75" i="24"/>
  <c r="N75" i="27"/>
  <c r="N75" i="19"/>
  <c r="N75" i="22"/>
  <c r="N75" i="25"/>
  <c r="N75" i="21"/>
  <c r="N75" i="13"/>
  <c r="N75" i="23"/>
  <c r="N75" i="20"/>
  <c r="N75" i="7"/>
  <c r="N75" i="6"/>
  <c r="N75" i="5"/>
  <c r="N75" i="11"/>
  <c r="N28" i="35"/>
  <c r="N28" i="27"/>
  <c r="N28" i="19"/>
  <c r="N28" i="13"/>
  <c r="N28" i="7"/>
  <c r="N28" i="23"/>
  <c r="N28" i="5"/>
  <c r="N28" i="10"/>
  <c r="N28" i="11"/>
  <c r="N28" i="20"/>
  <c r="N28" i="21"/>
  <c r="N28" i="24"/>
  <c r="N28" i="22"/>
  <c r="N28" i="6"/>
  <c r="N28" i="25"/>
  <c r="N117" i="35"/>
  <c r="N117" i="10"/>
  <c r="N117" i="24"/>
  <c r="N117" i="27"/>
  <c r="N117" i="19"/>
  <c r="N117" i="22"/>
  <c r="N117" i="25"/>
  <c r="N117" i="21"/>
  <c r="N117" i="7"/>
  <c r="N117" i="13"/>
  <c r="N117" i="6"/>
  <c r="N117" i="11"/>
  <c r="N117" i="23"/>
  <c r="N117" i="5"/>
  <c r="N117" i="20"/>
  <c r="N146" i="35"/>
  <c r="N146" i="10"/>
  <c r="N146" i="24"/>
  <c r="N146" i="27"/>
  <c r="N146" i="19"/>
  <c r="N146" i="22"/>
  <c r="N146" i="25"/>
  <c r="N146" i="21"/>
  <c r="N146" i="7"/>
  <c r="N146" i="5"/>
  <c r="N146" i="13"/>
  <c r="N146" i="11"/>
  <c r="N146" i="23"/>
  <c r="N146" i="20"/>
  <c r="N146" i="6"/>
  <c r="N43" i="35"/>
  <c r="N43" i="5"/>
  <c r="N43" i="10"/>
  <c r="N43" i="22"/>
  <c r="N43" i="24"/>
  <c r="N43" i="20"/>
  <c r="N43" i="6"/>
  <c r="N43" i="19"/>
  <c r="N43" i="27"/>
  <c r="N43" i="13"/>
  <c r="N43" i="25"/>
  <c r="N43" i="23"/>
  <c r="N43" i="21"/>
  <c r="N43" i="11"/>
  <c r="N43" i="7"/>
  <c r="N154" i="35"/>
  <c r="N154" i="7"/>
  <c r="N154" i="21"/>
  <c r="N154" i="11"/>
  <c r="N154" i="23"/>
  <c r="N154" i="22"/>
  <c r="N154" i="5"/>
  <c r="N154" i="25"/>
  <c r="N154" i="27"/>
  <c r="N154" i="10"/>
  <c r="N154" i="13"/>
  <c r="N154" i="24"/>
  <c r="N154" i="20"/>
  <c r="N154" i="6"/>
  <c r="N154" i="19"/>
  <c r="N57" i="35"/>
  <c r="N57" i="25"/>
  <c r="N57" i="7"/>
  <c r="N57" i="21"/>
  <c r="N57" i="27"/>
  <c r="N57" i="6"/>
  <c r="N57" i="22"/>
  <c r="N57" i="24"/>
  <c r="N57" i="23"/>
  <c r="N57" i="10"/>
  <c r="N57" i="5"/>
  <c r="N57" i="11"/>
  <c r="N57" i="20"/>
  <c r="N57" i="13"/>
  <c r="N57" i="19"/>
  <c r="N118" i="35"/>
  <c r="N118" i="11"/>
  <c r="N118" i="20"/>
  <c r="N118" i="6"/>
  <c r="N118" i="25"/>
  <c r="N118" i="23"/>
  <c r="N118" i="27"/>
  <c r="N118" i="19"/>
  <c r="N118" i="22"/>
  <c r="N118" i="24"/>
  <c r="N118" i="7"/>
  <c r="N118" i="13"/>
  <c r="N118" i="21"/>
  <c r="N118" i="5"/>
  <c r="N118" i="10"/>
  <c r="N178" i="35"/>
  <c r="N178" i="27"/>
  <c r="N178" i="19"/>
  <c r="N178" i="10"/>
  <c r="N178" i="24"/>
  <c r="N178" i="13"/>
  <c r="N178" i="7"/>
  <c r="N178" i="23"/>
  <c r="N178" i="5"/>
  <c r="N178" i="22"/>
  <c r="N178" i="20"/>
  <c r="N178" i="21"/>
  <c r="N178" i="11"/>
  <c r="N178" i="6"/>
  <c r="N178" i="25"/>
  <c r="N70" i="35"/>
  <c r="N70" i="5"/>
  <c r="N70" i="19"/>
  <c r="N70" i="27"/>
  <c r="N70" i="20"/>
  <c r="N70" i="13"/>
  <c r="N70" i="10"/>
  <c r="N70" i="22"/>
  <c r="N70" i="11"/>
  <c r="N70" i="25"/>
  <c r="N70" i="24"/>
  <c r="N70" i="21"/>
  <c r="N70" i="7"/>
  <c r="N70" i="6"/>
  <c r="N70" i="23"/>
  <c r="N101" i="35"/>
  <c r="N101" i="6"/>
  <c r="N101" i="22"/>
  <c r="N101" i="21"/>
  <c r="N101" i="5"/>
  <c r="N101" i="23"/>
  <c r="N101" i="19"/>
  <c r="N101" i="13"/>
  <c r="N101" i="24"/>
  <c r="N101" i="20"/>
  <c r="N101" i="11"/>
  <c r="N101" i="25"/>
  <c r="N101" i="27"/>
  <c r="N101" i="10"/>
  <c r="N101" i="7"/>
  <c r="N139" i="35"/>
  <c r="N139" i="11"/>
  <c r="N139" i="5"/>
  <c r="N139" i="25"/>
  <c r="N139" i="27"/>
  <c r="N139" i="19"/>
  <c r="N139" i="10"/>
  <c r="N139" i="6"/>
  <c r="N139" i="21"/>
  <c r="N139" i="20"/>
  <c r="N139" i="24"/>
  <c r="N139" i="23"/>
  <c r="N139" i="22"/>
  <c r="N139" i="7"/>
  <c r="N139" i="13"/>
  <c r="N24" i="35"/>
  <c r="N24" i="21"/>
  <c r="N24" i="25"/>
  <c r="N24" i="11"/>
  <c r="N24" i="27"/>
  <c r="N24" i="23"/>
  <c r="N24" i="7"/>
  <c r="N24" i="24"/>
  <c r="N24" i="20"/>
  <c r="N24" i="22"/>
  <c r="N24" i="6"/>
  <c r="N24" i="13"/>
  <c r="N24" i="5"/>
  <c r="N24" i="19"/>
  <c r="N24" i="10"/>
  <c r="N106" i="35"/>
  <c r="N106" i="27"/>
  <c r="N106" i="19"/>
  <c r="N106" i="10"/>
  <c r="N106" i="24"/>
  <c r="N106" i="13"/>
  <c r="N106" i="7"/>
  <c r="N106" i="23"/>
  <c r="N106" i="5"/>
  <c r="N106" i="22"/>
  <c r="N106" i="21"/>
  <c r="N106" i="6"/>
  <c r="N106" i="25"/>
  <c r="N106" i="11"/>
  <c r="N106" i="20"/>
  <c r="N133" i="35"/>
  <c r="N133" i="10"/>
  <c r="N133" i="24"/>
  <c r="N133" i="27"/>
  <c r="N133" i="19"/>
  <c r="N133" i="22"/>
  <c r="N133" i="25"/>
  <c r="N133" i="21"/>
  <c r="N133" i="7"/>
  <c r="N133" i="6"/>
  <c r="N133" i="13"/>
  <c r="N133" i="23"/>
  <c r="N133" i="11"/>
  <c r="N133" i="5"/>
  <c r="N133" i="20"/>
  <c r="N131" i="35"/>
  <c r="N131" i="10"/>
  <c r="N131" i="22"/>
  <c r="N131" i="5"/>
  <c r="N131" i="13"/>
  <c r="N131" i="19"/>
  <c r="N131" i="25"/>
  <c r="N131" i="27"/>
  <c r="N131" i="20"/>
  <c r="N131" i="11"/>
  <c r="N131" i="24"/>
  <c r="N131" i="21"/>
  <c r="N131" i="7"/>
  <c r="N131" i="6"/>
  <c r="N131" i="23"/>
  <c r="N161" i="35"/>
  <c r="N161" i="10"/>
  <c r="N161" i="24"/>
  <c r="N161" i="27"/>
  <c r="N161" i="19"/>
  <c r="N161" i="22"/>
  <c r="N161" i="25"/>
  <c r="N161" i="21"/>
  <c r="N161" i="7"/>
  <c r="N161" i="5"/>
  <c r="N161" i="13"/>
  <c r="N161" i="23"/>
  <c r="N161" i="6"/>
  <c r="N161" i="11"/>
  <c r="N161" i="20"/>
  <c r="N29" i="35"/>
  <c r="N29" i="10"/>
  <c r="N29" i="22"/>
  <c r="N29" i="13"/>
  <c r="N29" i="19"/>
  <c r="N29" i="25"/>
  <c r="N29" i="27"/>
  <c r="N29" i="11"/>
  <c r="N29" i="6"/>
  <c r="N29" i="5"/>
  <c r="N29" i="20"/>
  <c r="N29" i="24"/>
  <c r="N29" i="23"/>
  <c r="N29" i="7"/>
  <c r="N29" i="21"/>
  <c r="N128" i="35"/>
  <c r="N128" i="20"/>
  <c r="N128" i="11"/>
  <c r="N128" i="6"/>
  <c r="N128" i="23"/>
  <c r="N128" i="5"/>
  <c r="N128" i="22"/>
  <c r="N128" i="25"/>
  <c r="N128" i="21"/>
  <c r="N128" i="13"/>
  <c r="N128" i="24"/>
  <c r="N128" i="7"/>
  <c r="N128" i="27"/>
  <c r="N128" i="19"/>
  <c r="N128" i="10"/>
  <c r="N47" i="35"/>
  <c r="N47" i="5"/>
  <c r="N47" i="10"/>
  <c r="N47" i="22"/>
  <c r="N47" i="24"/>
  <c r="N47" i="20"/>
  <c r="N47" i="6"/>
  <c r="N47" i="13"/>
  <c r="N47" i="19"/>
  <c r="N47" i="11"/>
  <c r="N47" i="25"/>
  <c r="N47" i="23"/>
  <c r="N47" i="27"/>
  <c r="N47" i="21"/>
  <c r="N47" i="7"/>
  <c r="N175" i="35"/>
  <c r="N175" i="10"/>
  <c r="N175" i="22"/>
  <c r="N175" i="5"/>
  <c r="N175" i="13"/>
  <c r="N175" i="19"/>
  <c r="N175" i="25"/>
  <c r="N175" i="27"/>
  <c r="N175" i="24"/>
  <c r="N175" i="7"/>
  <c r="N175" i="6"/>
  <c r="N175" i="20"/>
  <c r="N175" i="23"/>
  <c r="N175" i="21"/>
  <c r="N175" i="11"/>
  <c r="N129" i="35"/>
  <c r="N129" i="11"/>
  <c r="N129" i="6"/>
  <c r="N129" i="23"/>
  <c r="N129" i="19"/>
  <c r="N129" i="22"/>
  <c r="N129" i="20"/>
  <c r="N129" i="13"/>
  <c r="N129" i="10"/>
  <c r="N129" i="25"/>
  <c r="N129" i="27"/>
  <c r="N129" i="7"/>
  <c r="N129" i="5"/>
  <c r="N129" i="24"/>
  <c r="N129" i="21"/>
  <c r="N107" i="35"/>
  <c r="N107" i="10"/>
  <c r="N107" i="22"/>
  <c r="N107" i="5"/>
  <c r="N107" i="13"/>
  <c r="N107" i="19"/>
  <c r="N107" i="25"/>
  <c r="N107" i="27"/>
  <c r="N107" i="24"/>
  <c r="N107" i="20"/>
  <c r="N107" i="7"/>
  <c r="N107" i="23"/>
  <c r="N107" i="21"/>
  <c r="N107" i="6"/>
  <c r="N107" i="11"/>
  <c r="N69" i="35"/>
  <c r="N69" i="10"/>
  <c r="N69" i="24"/>
  <c r="N69" i="27"/>
  <c r="N69" i="19"/>
  <c r="N69" i="22"/>
  <c r="N69" i="25"/>
  <c r="N69" i="21"/>
  <c r="N69" i="7"/>
  <c r="N69" i="6"/>
  <c r="N69" i="5"/>
  <c r="N69" i="13"/>
  <c r="N69" i="11"/>
  <c r="N69" i="23"/>
  <c r="N69" i="20"/>
  <c r="N53" i="35"/>
  <c r="N53" i="5"/>
  <c r="N53" i="10"/>
  <c r="N53" i="22"/>
  <c r="N53" i="24"/>
  <c r="N53" i="20"/>
  <c r="N53" i="6"/>
  <c r="N53" i="19"/>
  <c r="N53" i="13"/>
  <c r="N53" i="23"/>
  <c r="N53" i="11"/>
  <c r="N53" i="25"/>
  <c r="N53" i="27"/>
  <c r="N53" i="21"/>
  <c r="N53" i="7"/>
  <c r="N65" i="35"/>
  <c r="N65" i="20"/>
  <c r="N65" i="11"/>
  <c r="N65" i="6"/>
  <c r="N65" i="23"/>
  <c r="N65" i="5"/>
  <c r="N65" i="22"/>
  <c r="N65" i="25"/>
  <c r="N65" i="21"/>
  <c r="N65" i="7"/>
  <c r="N65" i="24"/>
  <c r="N65" i="27"/>
  <c r="N65" i="19"/>
  <c r="N65" i="10"/>
  <c r="N65" i="13"/>
  <c r="N80" i="35"/>
  <c r="N80" i="27"/>
  <c r="N80" i="19"/>
  <c r="N80" i="10"/>
  <c r="N80" i="24"/>
  <c r="N80" i="11"/>
  <c r="N80" i="25"/>
  <c r="N80" i="13"/>
  <c r="N80" i="7"/>
  <c r="N80" i="6"/>
  <c r="N80" i="20"/>
  <c r="N80" i="23"/>
  <c r="N80" i="5"/>
  <c r="N80" i="22"/>
  <c r="N80" i="21"/>
  <c r="N142" i="35"/>
  <c r="N142" i="23"/>
  <c r="N142" i="5"/>
  <c r="N142" i="19"/>
  <c r="N142" i="25"/>
  <c r="N142" i="21"/>
  <c r="N142" i="7"/>
  <c r="N142" i="22"/>
  <c r="N142" i="10"/>
  <c r="N142" i="24"/>
  <c r="N142" i="13"/>
  <c r="N142" i="11"/>
  <c r="N142" i="6"/>
  <c r="N142" i="27"/>
  <c r="N142" i="20"/>
  <c r="N50" i="35"/>
  <c r="N50" i="11"/>
  <c r="N50" i="23"/>
  <c r="N50" i="27"/>
  <c r="N50" i="24"/>
  <c r="N50" i="6"/>
  <c r="N50" i="5"/>
  <c r="N50" i="7"/>
  <c r="N50" i="19"/>
  <c r="N50" i="25"/>
  <c r="N50" i="20"/>
  <c r="N50" i="10"/>
  <c r="N50" i="13"/>
  <c r="N50" i="22"/>
  <c r="N50" i="21"/>
  <c r="N114" i="35"/>
  <c r="N114" i="10"/>
  <c r="N114" i="22"/>
  <c r="N114" i="7"/>
  <c r="N114" i="5"/>
  <c r="N114" i="11"/>
  <c r="N114" i="23"/>
  <c r="N114" i="13"/>
  <c r="N114" i="19"/>
  <c r="N114" i="21"/>
  <c r="N114" i="6"/>
  <c r="N114" i="25"/>
  <c r="N114" i="27"/>
  <c r="N114" i="24"/>
  <c r="N114" i="20"/>
  <c r="N96" i="35"/>
  <c r="N96" i="10"/>
  <c r="N96" i="24"/>
  <c r="N96" i="6"/>
  <c r="N96" i="19"/>
  <c r="N96" i="22"/>
  <c r="N96" i="20"/>
  <c r="N96" i="13"/>
  <c r="N96" i="5"/>
  <c r="N96" i="21"/>
  <c r="N96" i="27"/>
  <c r="N96" i="11"/>
  <c r="N96" i="25"/>
  <c r="N96" i="7"/>
  <c r="N96" i="23"/>
  <c r="N45" i="35"/>
  <c r="N45" i="10"/>
  <c r="N45" i="22"/>
  <c r="N45" i="5"/>
  <c r="N45" i="13"/>
  <c r="N45" i="19"/>
  <c r="N45" i="25"/>
  <c r="N45" i="27"/>
  <c r="N45" i="20"/>
  <c r="N45" i="23"/>
  <c r="N45" i="21"/>
  <c r="N45" i="11"/>
  <c r="N45" i="24"/>
  <c r="N45" i="7"/>
  <c r="N45" i="6"/>
  <c r="N100" i="35"/>
  <c r="N100" i="5"/>
  <c r="N100" i="10"/>
  <c r="N100" i="22"/>
  <c r="N100" i="24"/>
  <c r="N100" i="20"/>
  <c r="N100" i="6"/>
  <c r="N100" i="19"/>
  <c r="N100" i="23"/>
  <c r="N100" i="13"/>
  <c r="N100" i="11"/>
  <c r="N100" i="25"/>
  <c r="N100" i="7"/>
  <c r="N100" i="27"/>
  <c r="N100" i="21"/>
  <c r="N109" i="35"/>
  <c r="N109" i="5"/>
  <c r="N109" i="10"/>
  <c r="N109" i="22"/>
  <c r="N109" i="24"/>
  <c r="N109" i="20"/>
  <c r="N109" i="6"/>
  <c r="N109" i="13"/>
  <c r="N109" i="25"/>
  <c r="N109" i="19"/>
  <c r="N109" i="27"/>
  <c r="N109" i="11"/>
  <c r="N109" i="23"/>
  <c r="N109" i="21"/>
  <c r="N109" i="7"/>
  <c r="N130" i="35"/>
  <c r="N130" i="27"/>
  <c r="N130" i="19"/>
  <c r="N130" i="10"/>
  <c r="N130" i="24"/>
  <c r="N130" i="13"/>
  <c r="N130" i="7"/>
  <c r="N130" i="23"/>
  <c r="N130" i="5"/>
  <c r="N130" i="25"/>
  <c r="N130" i="22"/>
  <c r="N130" i="21"/>
  <c r="N130" i="20"/>
  <c r="N130" i="6"/>
  <c r="N130" i="11"/>
  <c r="N87" i="35"/>
  <c r="N87" i="10"/>
  <c r="N87" i="24"/>
  <c r="N87" i="22"/>
  <c r="N87" i="20"/>
  <c r="N87" i="21"/>
  <c r="N87" i="11"/>
  <c r="N87" i="25"/>
  <c r="N87" i="7"/>
  <c r="N87" i="5"/>
  <c r="N87" i="23"/>
  <c r="N87" i="6"/>
  <c r="N87" i="27"/>
  <c r="N87" i="13"/>
  <c r="N87" i="19"/>
  <c r="N108" i="35"/>
  <c r="N108" i="10"/>
  <c r="N108" i="24"/>
  <c r="N108" i="27"/>
  <c r="N108" i="19"/>
  <c r="N108" i="22"/>
  <c r="N108" i="25"/>
  <c r="N108" i="21"/>
  <c r="N108" i="13"/>
  <c r="N108" i="11"/>
  <c r="N108" i="7"/>
  <c r="N108" i="23"/>
  <c r="N108" i="6"/>
  <c r="N108" i="5"/>
  <c r="N108" i="20"/>
  <c r="N173" i="35"/>
  <c r="N173" i="5"/>
  <c r="N173" i="10"/>
  <c r="N173" i="22"/>
  <c r="N173" i="24"/>
  <c r="N173" i="20"/>
  <c r="N173" i="6"/>
  <c r="N173" i="19"/>
  <c r="N173" i="21"/>
  <c r="N173" i="13"/>
  <c r="N173" i="23"/>
  <c r="N173" i="27"/>
  <c r="N173" i="11"/>
  <c r="N173" i="25"/>
  <c r="N173" i="7"/>
  <c r="N176" i="35"/>
  <c r="N176" i="10"/>
  <c r="N176" i="24"/>
  <c r="N176" i="27"/>
  <c r="N176" i="19"/>
  <c r="N176" i="22"/>
  <c r="N176" i="25"/>
  <c r="N176" i="21"/>
  <c r="N176" i="13"/>
  <c r="N176" i="7"/>
  <c r="N176" i="11"/>
  <c r="N176" i="6"/>
  <c r="N176" i="5"/>
  <c r="N176" i="23"/>
  <c r="N176" i="20"/>
  <c r="N169" i="35"/>
  <c r="N169" i="5"/>
  <c r="N169" i="10"/>
  <c r="N169" i="22"/>
  <c r="N169" i="24"/>
  <c r="N169" i="20"/>
  <c r="N169" i="6"/>
  <c r="N169" i="13"/>
  <c r="N169" i="19"/>
  <c r="N169" i="23"/>
  <c r="N169" i="27"/>
  <c r="N169" i="7"/>
  <c r="N169" i="21"/>
  <c r="N169" i="11"/>
  <c r="N169" i="25"/>
  <c r="N174" i="35"/>
  <c r="N174" i="27"/>
  <c r="N174" i="19"/>
  <c r="N174" i="10"/>
  <c r="N174" i="24"/>
  <c r="N174" i="13"/>
  <c r="N174" i="7"/>
  <c r="N174" i="23"/>
  <c r="N174" i="5"/>
  <c r="N174" i="22"/>
  <c r="N174" i="25"/>
  <c r="N174" i="6"/>
  <c r="N174" i="11"/>
  <c r="N174" i="20"/>
  <c r="N174" i="21"/>
  <c r="N83" i="35"/>
  <c r="N83" i="10"/>
  <c r="N83" i="22"/>
  <c r="N83" i="5"/>
  <c r="N83" i="13"/>
  <c r="N83" i="19"/>
  <c r="N83" i="25"/>
  <c r="N83" i="27"/>
  <c r="N83" i="20"/>
  <c r="N83" i="21"/>
  <c r="N83" i="24"/>
  <c r="N83" i="6"/>
  <c r="N83" i="7"/>
  <c r="N83" i="23"/>
  <c r="N83" i="11"/>
  <c r="N25" i="35"/>
  <c r="N25" i="24"/>
  <c r="N25" i="27"/>
  <c r="N25" i="19"/>
  <c r="N25" i="11"/>
  <c r="N25" i="10"/>
  <c r="N25" i="21"/>
  <c r="N25" i="7"/>
  <c r="N25" i="23"/>
  <c r="N25" i="20"/>
  <c r="N25" i="6"/>
  <c r="N25" i="25"/>
  <c r="N25" i="5"/>
  <c r="N25" i="13"/>
  <c r="N25" i="22"/>
  <c r="N33" i="35"/>
  <c r="N33" i="5"/>
  <c r="N33" i="24"/>
  <c r="N33" i="20"/>
  <c r="N33" i="6"/>
  <c r="N33" i="10"/>
  <c r="N33" i="7"/>
  <c r="N33" i="27"/>
  <c r="N33" i="13"/>
  <c r="N33" i="21"/>
  <c r="N33" i="23"/>
  <c r="N33" i="22"/>
  <c r="N33" i="11"/>
  <c r="N33" i="25"/>
  <c r="N33" i="19"/>
  <c r="N41" i="35"/>
  <c r="N41" i="11"/>
  <c r="N41" i="23"/>
  <c r="N41" i="7"/>
  <c r="N41" i="21"/>
  <c r="N41" i="6"/>
  <c r="N41" i="13"/>
  <c r="N41" i="19"/>
  <c r="N41" i="27"/>
  <c r="N41" i="25"/>
  <c r="N41" i="10"/>
  <c r="N41" i="24"/>
  <c r="N41" i="20"/>
  <c r="N41" i="5"/>
  <c r="N41" i="22"/>
  <c r="N143" i="35"/>
  <c r="N143" i="7"/>
  <c r="N143" i="21"/>
  <c r="N143" i="6"/>
  <c r="N143" i="13"/>
  <c r="N143" i="11"/>
  <c r="N143" i="23"/>
  <c r="N143" i="22"/>
  <c r="N143" i="5"/>
  <c r="N143" i="25"/>
  <c r="N143" i="27"/>
  <c r="N143" i="10"/>
  <c r="N143" i="24"/>
  <c r="N143" i="20"/>
  <c r="N143" i="19"/>
  <c r="N91" i="35"/>
  <c r="N91" i="5"/>
  <c r="N91" i="10"/>
  <c r="N91" i="22"/>
  <c r="N91" i="24"/>
  <c r="N91" i="20"/>
  <c r="N91" i="6"/>
  <c r="N91" i="13"/>
  <c r="N91" i="11"/>
  <c r="N91" i="25"/>
  <c r="N91" i="7"/>
  <c r="N91" i="19"/>
  <c r="N91" i="23"/>
  <c r="N91" i="27"/>
  <c r="N91" i="21"/>
  <c r="N68" i="35"/>
  <c r="N68" i="10"/>
  <c r="N68" i="22"/>
  <c r="N68" i="5"/>
  <c r="N68" i="13"/>
  <c r="N68" i="19"/>
  <c r="N68" i="25"/>
  <c r="N68" i="27"/>
  <c r="N68" i="20"/>
  <c r="N68" i="11"/>
  <c r="N68" i="24"/>
  <c r="N68" i="6"/>
  <c r="N68" i="21"/>
  <c r="N68" i="7"/>
  <c r="N68" i="23"/>
  <c r="N159" i="35"/>
  <c r="N159" i="6"/>
  <c r="N159" i="10"/>
  <c r="N159" i="27"/>
  <c r="N159" i="13"/>
  <c r="N159" i="20"/>
  <c r="N159" i="23"/>
  <c r="N159" i="7"/>
  <c r="N159" i="21"/>
  <c r="N159" i="5"/>
  <c r="N159" i="25"/>
  <c r="N159" i="11"/>
  <c r="N159" i="24"/>
  <c r="N159" i="19"/>
  <c r="N159" i="22"/>
  <c r="N190" i="35" l="1"/>
  <c r="N190" i="25"/>
  <c r="N190" i="13"/>
  <c r="N190" i="24"/>
  <c r="N190" i="23"/>
  <c r="N190" i="19"/>
  <c r="N190" i="6"/>
  <c r="N190" i="11"/>
  <c r="N190" i="27"/>
  <c r="N190" i="22"/>
  <c r="N190" i="10"/>
  <c r="N190" i="21"/>
  <c r="N190" i="20"/>
  <c r="N190" i="7"/>
  <c r="N190" i="5"/>
  <c r="G201" i="27" l="1"/>
  <c r="G205" i="27" s="1"/>
  <c r="K15" i="27" l="1"/>
  <c r="G201" i="14"/>
  <c r="G205" i="14" s="1"/>
  <c r="G207" i="14" s="1"/>
  <c r="F201" i="14"/>
  <c r="G206" i="27"/>
  <c r="G207" i="27"/>
  <c r="K16" i="27"/>
  <c r="G206" i="14" l="1"/>
  <c r="G208" i="14" s="1"/>
  <c r="I16" i="14"/>
  <c r="I15" i="14"/>
  <c r="G208" i="27"/>
</calcChain>
</file>

<file path=xl/sharedStrings.xml><?xml version="1.0" encoding="utf-8"?>
<sst xmlns="http://schemas.openxmlformats.org/spreadsheetml/2006/main" count="5014" uniqueCount="403">
  <si>
    <t>PERIOD BEGINNING ------------&gt;</t>
  </si>
  <si>
    <t>PERIOD ENDING -----------------&gt;</t>
  </si>
  <si>
    <t>1</t>
  </si>
  <si>
    <t>2</t>
  </si>
  <si>
    <t>3</t>
  </si>
  <si>
    <t>4</t>
  </si>
  <si>
    <t>5</t>
  </si>
  <si>
    <t>6</t>
  </si>
  <si>
    <t>7</t>
  </si>
  <si>
    <t>8</t>
  </si>
  <si>
    <t>FCP AS FILED</t>
  </si>
  <si>
    <t>FCP ADJ'S</t>
  </si>
  <si>
    <t>ADJ FCP</t>
  </si>
  <si>
    <t>AUDIT ADJ'S</t>
  </si>
  <si>
    <t>AUDITED FCP</t>
  </si>
  <si>
    <t>% TO</t>
  </si>
  <si>
    <t>(COL 1 + 2)</t>
  </si>
  <si>
    <t>(COL 3 + 4)</t>
  </si>
  <si>
    <t>TOTAL</t>
  </si>
  <si>
    <t>GENERAL ADMINISTRATIVE</t>
  </si>
  <si>
    <t xml:space="preserve">Administrator Salary </t>
  </si>
  <si>
    <t>Asst. Admin. Salary</t>
  </si>
  <si>
    <t>Office Salaries and Wages</t>
  </si>
  <si>
    <t>Payroll Taxes &amp; Emp Benefits</t>
  </si>
  <si>
    <t>Management Services</t>
  </si>
  <si>
    <t>Advertising</t>
  </si>
  <si>
    <t>Telephone</t>
  </si>
  <si>
    <t>Dues, Subs, &amp; Licenses</t>
  </si>
  <si>
    <t>Off Supplies,Printing &amp; Postage</t>
  </si>
  <si>
    <t>Legal and Accounting</t>
  </si>
  <si>
    <t>Travel, Seminars &amp; Adm Trg</t>
  </si>
  <si>
    <t>Data Processing</t>
  </si>
  <si>
    <t>Amortization-Organization</t>
  </si>
  <si>
    <t>Patient Day Assessment</t>
  </si>
  <si>
    <t>Interest - Operating Loans</t>
  </si>
  <si>
    <t>Income Taxes</t>
  </si>
  <si>
    <t>Bad Debts</t>
  </si>
  <si>
    <t>Contributions</t>
  </si>
  <si>
    <t>PROPERTY AND RELATED EXPENSES</t>
  </si>
  <si>
    <t>PLANT OPERATION &amp; MAINTENANCE</t>
  </si>
  <si>
    <t>Salaries and Wages</t>
  </si>
  <si>
    <t>Payroll Tax &amp; Emp Benefit</t>
  </si>
  <si>
    <t>Equipment Rental-Short Term</t>
  </si>
  <si>
    <t>Supplies</t>
  </si>
  <si>
    <t>Purchased Services</t>
  </si>
  <si>
    <t>Repair &amp; Mnt.- Bldg &amp; Grounds</t>
  </si>
  <si>
    <t>Repair &amp; Mnt.- Equipment</t>
  </si>
  <si>
    <t>Repair &amp; Mnt.- Trans Equip</t>
  </si>
  <si>
    <t>Utilities</t>
  </si>
  <si>
    <t>TOTAL PLANT OPER &amp; MAINT</t>
  </si>
  <si>
    <t>DIETARY</t>
  </si>
  <si>
    <t>Food</t>
  </si>
  <si>
    <t>Food Supplies</t>
  </si>
  <si>
    <t>Purchased Service/Consultant</t>
  </si>
  <si>
    <t>TOTAL DIETARY</t>
  </si>
  <si>
    <t>LAUNDRY AND LINEN</t>
  </si>
  <si>
    <t>Linen and Bedding</t>
  </si>
  <si>
    <t>Purchased Service/Consultants</t>
  </si>
  <si>
    <t>TOTAL LAUNDRY &amp; LINEN</t>
  </si>
  <si>
    <t>HOUSEKEEPING</t>
  </si>
  <si>
    <t>TOTAL HOUSEKEEPING</t>
  </si>
  <si>
    <t>NURSING</t>
  </si>
  <si>
    <t>01</t>
  </si>
  <si>
    <t>Nurs Adm Sal - Med Recd, In Serv</t>
  </si>
  <si>
    <t>02</t>
  </si>
  <si>
    <t>Nurs Adm Payroll Tax &amp; Benefits</t>
  </si>
  <si>
    <t>03</t>
  </si>
  <si>
    <t>Nursing Direct Care Sal &amp; Wages</t>
  </si>
  <si>
    <t>04</t>
  </si>
  <si>
    <t>Medical Supplies</t>
  </si>
  <si>
    <t>OSHA/CDC Required Expense</t>
  </si>
  <si>
    <t>TOTAL NURSING</t>
  </si>
  <si>
    <t>RECREATIONAL ACTIVITIES &amp; SPECIAL SERVICES</t>
  </si>
  <si>
    <t>Salaries &amp; Wages</t>
  </si>
  <si>
    <t>Other (Attach Schedule)</t>
  </si>
  <si>
    <t>ACTIVE TREATMENT</t>
  </si>
  <si>
    <t>Payroll Taxes and Emp Benefits</t>
  </si>
  <si>
    <t>Purchased Services/Consultants</t>
  </si>
  <si>
    <t>Speech/Audio Therapist</t>
  </si>
  <si>
    <t>Occupational Therapist</t>
  </si>
  <si>
    <t>Recreational Therapist</t>
  </si>
  <si>
    <t>Physical Therapist</t>
  </si>
  <si>
    <t>Social Services Worker</t>
  </si>
  <si>
    <t>Day Treatment In House</t>
  </si>
  <si>
    <t>Adaptive Equip-Repairs &amp; Maint</t>
  </si>
  <si>
    <t>Programing</t>
  </si>
  <si>
    <t>TOTAL ACTIVE TREATMENT</t>
  </si>
  <si>
    <t>PRIVATE DAYS</t>
  </si>
  <si>
    <t>RESPITE/OTHER DAYS</t>
  </si>
  <si>
    <t>TOTAL PATIENT DAYS</t>
  </si>
  <si>
    <t>CALENDAR DAYS IN PERIOD</t>
  </si>
  <si>
    <t xml:space="preserve">TOTAL REVENUE </t>
  </si>
  <si>
    <t>030-00</t>
  </si>
  <si>
    <t xml:space="preserve">     310</t>
  </si>
  <si>
    <t xml:space="preserve">     320</t>
  </si>
  <si>
    <t xml:space="preserve">     330</t>
  </si>
  <si>
    <t xml:space="preserve">     340</t>
  </si>
  <si>
    <t xml:space="preserve">     350</t>
  </si>
  <si>
    <t>040-00</t>
  </si>
  <si>
    <t xml:space="preserve">     380</t>
  </si>
  <si>
    <t xml:space="preserve">     390</t>
  </si>
  <si>
    <t>050-00</t>
  </si>
  <si>
    <t xml:space="preserve">     420</t>
  </si>
  <si>
    <t>060-00</t>
  </si>
  <si>
    <t>070-00</t>
  </si>
  <si>
    <t>080-00</t>
  </si>
  <si>
    <t xml:space="preserve">     490</t>
  </si>
  <si>
    <t>Non Medical Supplies (Charts &amp; Forms)</t>
  </si>
  <si>
    <t>Oxygen Equipment &amp; Rental</t>
  </si>
  <si>
    <t>010-00</t>
  </si>
  <si>
    <t xml:space="preserve">     010</t>
  </si>
  <si>
    <t xml:space="preserve">     011</t>
  </si>
  <si>
    <t xml:space="preserve">     012</t>
  </si>
  <si>
    <t xml:space="preserve">     040</t>
  </si>
  <si>
    <t xml:space="preserve">     060</t>
  </si>
  <si>
    <t xml:space="preserve">     070</t>
  </si>
  <si>
    <t xml:space="preserve">     080</t>
  </si>
  <si>
    <t xml:space="preserve">     090</t>
  </si>
  <si>
    <t xml:space="preserve">     100</t>
  </si>
  <si>
    <t xml:space="preserve">     110</t>
  </si>
  <si>
    <t xml:space="preserve">     120</t>
  </si>
  <si>
    <t xml:space="preserve">     140</t>
  </si>
  <si>
    <t xml:space="preserve">     150</t>
  </si>
  <si>
    <t xml:space="preserve">     160</t>
  </si>
  <si>
    <t xml:space="preserve">     170</t>
  </si>
  <si>
    <t xml:space="preserve">     180</t>
  </si>
  <si>
    <t xml:space="preserve">     190</t>
  </si>
  <si>
    <t xml:space="preserve">     200</t>
  </si>
  <si>
    <t xml:space="preserve">     210</t>
  </si>
  <si>
    <t>020-00</t>
  </si>
  <si>
    <t xml:space="preserve">     230</t>
  </si>
  <si>
    <t xml:space="preserve">     240</t>
  </si>
  <si>
    <t xml:space="preserve">     250</t>
  </si>
  <si>
    <t xml:space="preserve">     260</t>
  </si>
  <si>
    <t xml:space="preserve">     270</t>
  </si>
  <si>
    <t xml:space="preserve">     013</t>
  </si>
  <si>
    <t xml:space="preserve">     041</t>
  </si>
  <si>
    <t>090-00</t>
  </si>
  <si>
    <t xml:space="preserve">     313</t>
  </si>
  <si>
    <t xml:space="preserve">     314</t>
  </si>
  <si>
    <t xml:space="preserve">     315</t>
  </si>
  <si>
    <t xml:space="preserve">     318</t>
  </si>
  <si>
    <t xml:space="preserve">     319</t>
  </si>
  <si>
    <t xml:space="preserve">     391</t>
  </si>
  <si>
    <t xml:space="preserve">     392</t>
  </si>
  <si>
    <t>05</t>
  </si>
  <si>
    <t>TOTAL EXPENSES PER G/L</t>
  </si>
  <si>
    <t>Workers Compensation</t>
  </si>
  <si>
    <t>Professional/General Liability Insurance</t>
  </si>
  <si>
    <t>050</t>
  </si>
  <si>
    <t>Purchased Nursing Services</t>
  </si>
  <si>
    <t>Evaluation</t>
  </si>
  <si>
    <t>Instructor</t>
  </si>
  <si>
    <t>Testing</t>
  </si>
  <si>
    <t>Material</t>
  </si>
  <si>
    <t>Miscellaneous</t>
  </si>
  <si>
    <t>REVENUE (INCL TPL) (SCH B)</t>
  </si>
  <si>
    <t>EXPENSES (SCH C)</t>
  </si>
  <si>
    <t>COST CAT &amp; ACCT</t>
  </si>
  <si>
    <t>CENSUS (SCH D)</t>
  </si>
  <si>
    <t>OCCUPANCY (SCH D)</t>
  </si>
  <si>
    <t>REV CAT</t>
  </si>
  <si>
    <t>010-090</t>
  </si>
  <si>
    <t>Director Fees</t>
  </si>
  <si>
    <t>051</t>
  </si>
  <si>
    <t>Home Office Charges (attach schedule)</t>
  </si>
  <si>
    <t>Utilization Review</t>
  </si>
  <si>
    <t>Civil Money Penalties (Medicare and Medicaid)</t>
  </si>
  <si>
    <t>Other Taxes (attach schedule)</t>
  </si>
  <si>
    <t>Transportation Salaries and Wages</t>
  </si>
  <si>
    <t>Transportation Payroll Taxes &amp; Emp Benefits</t>
  </si>
  <si>
    <t>Gifts</t>
  </si>
  <si>
    <t>Bank/Service Charges</t>
  </si>
  <si>
    <t>Public Relations</t>
  </si>
  <si>
    <t>Recruiting Expense</t>
  </si>
  <si>
    <t>TV/Cable/Satellite Expense</t>
  </si>
  <si>
    <t>Beauty &amp; Barber Expense</t>
  </si>
  <si>
    <t>Gain/loss on asset disposition</t>
  </si>
  <si>
    <t>Other</t>
  </si>
  <si>
    <t>Day Treatment Outside Service</t>
  </si>
  <si>
    <t>FCP less G/L must = 0</t>
  </si>
  <si>
    <t>PROFIT/LOSS TO REVENUE</t>
  </si>
  <si>
    <t>TOTAL LICENSED BEDS</t>
  </si>
  <si>
    <t>PROFIT/LOSS TO EXPENSES</t>
  </si>
  <si>
    <t>Name of ICF-MR Facility</t>
  </si>
  <si>
    <t>PERIOD BEGINNING --------------&gt;</t>
  </si>
  <si>
    <t>PERIOD ENDING  ------------------&gt;</t>
  </si>
  <si>
    <t>AUDIT</t>
  </si>
  <si>
    <t>Hours Worked</t>
  </si>
  <si>
    <t>ADJ'S</t>
  </si>
  <si>
    <t>REVENUE (INCL TPL)  (SCH B)</t>
  </si>
  <si>
    <t>NET MEDICAID REVENUE - UTAH</t>
  </si>
  <si>
    <t>NET MEDICAID - NON UTAH</t>
  </si>
  <si>
    <t>NET PRIVATE  REVENUE</t>
  </si>
  <si>
    <t>NET RESPITE/OTHER  REVENUE</t>
  </si>
  <si>
    <t>NET MISC INCOME</t>
  </si>
  <si>
    <t>n/a</t>
  </si>
  <si>
    <t>010-000</t>
  </si>
  <si>
    <t>010</t>
  </si>
  <si>
    <t>011</t>
  </si>
  <si>
    <t>Asst Administrator Salary</t>
  </si>
  <si>
    <t>012</t>
  </si>
  <si>
    <t>040</t>
  </si>
  <si>
    <t>060</t>
  </si>
  <si>
    <t>070</t>
  </si>
  <si>
    <t>080</t>
  </si>
  <si>
    <t>090</t>
  </si>
  <si>
    <t>100</t>
  </si>
  <si>
    <t>Dues, Subscriptions &amp; Licenses</t>
  </si>
  <si>
    <t>110</t>
  </si>
  <si>
    <t>Office Supplies, Printing &amp; Postage</t>
  </si>
  <si>
    <t>120</t>
  </si>
  <si>
    <t>Travel , Seminars, &amp; Admin Training</t>
  </si>
  <si>
    <t>Interest-Operating Loans</t>
  </si>
  <si>
    <t>Worker's compensation</t>
  </si>
  <si>
    <t>Other Penalties/Fines</t>
  </si>
  <si>
    <t>Transportation Salaries &amp; Wages</t>
  </si>
  <si>
    <t>TOTAL GENERAL ADMINISTRATIVE</t>
  </si>
  <si>
    <t>020-000</t>
  </si>
  <si>
    <t>TOTAL PROPERTY &amp; RELATED</t>
  </si>
  <si>
    <t>030-000</t>
  </si>
  <si>
    <t>Repair &amp; Mnt.- Trans Equipment</t>
  </si>
  <si>
    <t>040-000</t>
  </si>
  <si>
    <t>050-000</t>
  </si>
  <si>
    <t>060-000</t>
  </si>
  <si>
    <t>Payroll Taxes &amp; Benefits</t>
  </si>
  <si>
    <t>070-000</t>
  </si>
  <si>
    <t>Nurse Admin Sal-Med Rec, In Ser</t>
  </si>
  <si>
    <t>013</t>
  </si>
  <si>
    <t>Nurse Admin Payroll Tax and Benefits</t>
  </si>
  <si>
    <t>Nurse Dir Care Salaries &amp; Wages</t>
  </si>
  <si>
    <t>041</t>
  </si>
  <si>
    <t>Nurse Dir Care Payroll Tax &amp; Benefits</t>
  </si>
  <si>
    <t>Oxygen Equipment and Rental</t>
  </si>
  <si>
    <t>Nurse Aide Training Costs</t>
  </si>
  <si>
    <t>Evaluation Costs</t>
  </si>
  <si>
    <t>Instructor Costs</t>
  </si>
  <si>
    <t>Testing Costs</t>
  </si>
  <si>
    <t>Material Costs</t>
  </si>
  <si>
    <t>Misc. Costs</t>
  </si>
  <si>
    <t>080-000</t>
  </si>
  <si>
    <t>310</t>
  </si>
  <si>
    <t>490</t>
  </si>
  <si>
    <t>TOTAL REC ACT &amp; SOCIAL SERVICES</t>
  </si>
  <si>
    <t>090-000</t>
  </si>
  <si>
    <t>Programming</t>
  </si>
  <si>
    <t>TOTAL REPORTED EXPENSES PER FCP</t>
  </si>
  <si>
    <t>PROFIT / (LOSS) (REV - EXP)</t>
  </si>
  <si>
    <t>MEDICAID DAYS - UTAH</t>
  </si>
  <si>
    <t>MEDICAID DAYS - NON UTAH</t>
  </si>
  <si>
    <t xml:space="preserve">TOTAL LICENSED BEDS </t>
  </si>
  <si>
    <t>AUDITED REVENUE AS</t>
  </si>
  <si>
    <t xml:space="preserve"> % OF TOTAL REVENUE</t>
  </si>
  <si>
    <t>INDUSTRY AMOUNT</t>
  </si>
  <si>
    <t>AUDITED EXPENSE AS</t>
  </si>
  <si>
    <t>Industry Gain / (Loss) Per Day</t>
  </si>
  <si>
    <t>MEDICAID: UTAH DAYS</t>
  </si>
  <si>
    <t>MEDICAID: NON-UTAH DAYS</t>
  </si>
  <si>
    <t>Recreational Supplies</t>
  </si>
  <si>
    <t>Total Hours Worked</t>
  </si>
  <si>
    <t>Total Hours Paid</t>
  </si>
  <si>
    <t>Building Rent</t>
  </si>
  <si>
    <t>Building Depreciation</t>
  </si>
  <si>
    <t>Building Interest Expense</t>
  </si>
  <si>
    <t>"Real Property" Property Tax</t>
  </si>
  <si>
    <t>"Real Property" Property Insurance</t>
  </si>
  <si>
    <t>Vehicle Depreciation</t>
  </si>
  <si>
    <t>Vehicle Interest Expense</t>
  </si>
  <si>
    <t>Vehicle Insurance</t>
  </si>
  <si>
    <t>Vehicle Property Tax</t>
  </si>
  <si>
    <t>Equipment Leases (Operating Leases Only)</t>
  </si>
  <si>
    <t>Equipment Depreciation</t>
  </si>
  <si>
    <t>Equipment Interest Expense</t>
  </si>
  <si>
    <t>Payroll Taxes &amp; Emp Benefit</t>
  </si>
  <si>
    <t>Furniture &amp; Equipment less than Capitalization $ Threshold</t>
  </si>
  <si>
    <t>Nursing Direct Care Payroll Tax &amp; Benefits</t>
  </si>
  <si>
    <t>100-000</t>
  </si>
  <si>
    <t>ANCILLARIES NOT IN MEDICAID DAILY RATE</t>
  </si>
  <si>
    <t>Physician &amp; Psychiatrist - Staff Salaries</t>
  </si>
  <si>
    <t>020</t>
  </si>
  <si>
    <t>030</t>
  </si>
  <si>
    <t>Physician &amp; Psychiatrist-Supplies/Other</t>
  </si>
  <si>
    <t>Purchased Physician &amp; Psychiatrist (non-emp)</t>
  </si>
  <si>
    <t>140</t>
  </si>
  <si>
    <t>Laboratory &amp; Radiology Service</t>
  </si>
  <si>
    <t>350</t>
  </si>
  <si>
    <t>Other Direct Care (i.e. psychologists, podiatrists, and optometrists)</t>
  </si>
  <si>
    <t>360</t>
  </si>
  <si>
    <t>Dental Care (excludes annual exam)</t>
  </si>
  <si>
    <t>370</t>
  </si>
  <si>
    <t>Emergency Ambulance</t>
  </si>
  <si>
    <t>380</t>
  </si>
  <si>
    <t>Eye Glassess, Dentures, Hearing Aids</t>
  </si>
  <si>
    <t>390</t>
  </si>
  <si>
    <t>Special Equipment Approved by Medicaid</t>
  </si>
  <si>
    <t>400</t>
  </si>
  <si>
    <t>Prosthetic Devices</t>
  </si>
  <si>
    <t>450</t>
  </si>
  <si>
    <t>Prescription Drugs</t>
  </si>
  <si>
    <t>460</t>
  </si>
  <si>
    <t>Oxygen Gas</t>
  </si>
  <si>
    <t>Miscellaneous (Attach Detail Schedule if greater than $100)</t>
  </si>
  <si>
    <t>TOTAL ANCILLARIES NOT IN MEDICAID RATE</t>
  </si>
  <si>
    <t>TOTAL RECREATIONAL ACTIVITIES &amp; SPECIAL SERVICES</t>
  </si>
  <si>
    <t>TOTAL PLANT OPERATION &amp; MAINTENANCE</t>
  </si>
  <si>
    <t>Q1</t>
  </si>
  <si>
    <t>Q2</t>
  </si>
  <si>
    <t>Q3</t>
  </si>
  <si>
    <t>Q4</t>
  </si>
  <si>
    <t>Hours Paid</t>
  </si>
  <si>
    <t>MEDICAID CERTIFIED BEDS</t>
  </si>
  <si>
    <t>Dental Care - Annual Exam</t>
  </si>
  <si>
    <t>Physician &amp; Psychiatrist Payroll Tax and Benefit</t>
  </si>
  <si>
    <t>% OF TOTAL EXPENSE</t>
  </si>
  <si>
    <t>TOTAL REVENUE</t>
  </si>
  <si>
    <t>PROFIT / (LOSS)  (REV - EXP)</t>
  </si>
  <si>
    <t>"RealProperty" Property Tax*</t>
  </si>
  <si>
    <t>"Real Property" Property Insurance*</t>
  </si>
  <si>
    <t>Vechicle Insurance</t>
  </si>
  <si>
    <t>TOTAL PATIENT DAYS AVAILABLE (Total Licensed Beds x Calendar Days in Period)</t>
  </si>
  <si>
    <t>TOTAL OCCUPANCY (Total Patient Days ÷Total Patient Days Available)</t>
  </si>
  <si>
    <r>
      <t>MEDICAID OCCUPANCY (Medicaid Days-Utah  ÷</t>
    </r>
    <r>
      <rPr>
        <sz val="7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Total Patient Days Available)</t>
    </r>
  </si>
  <si>
    <r>
      <t>MEDICAID OCCUPANCY AS A % OF TOTAL OCCUPANCY (Medicaid Occupancy ÷</t>
    </r>
    <r>
      <rPr>
        <sz val="7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Total Occupancy)</t>
    </r>
  </si>
  <si>
    <t>HOURS WORKED</t>
  </si>
  <si>
    <t>HOURS PAID</t>
  </si>
  <si>
    <t>440a</t>
  </si>
  <si>
    <t>440b</t>
  </si>
  <si>
    <t>440c</t>
  </si>
  <si>
    <t>440d</t>
  </si>
  <si>
    <r>
      <t xml:space="preserve">TOTAL PATIENT DAYS AVAILABLE </t>
    </r>
    <r>
      <rPr>
        <b/>
        <sz val="10"/>
        <color indexed="8"/>
        <rFont val="Times New Roman"/>
        <family val="1"/>
      </rPr>
      <t>(Total Licensed Beds*Calendar Days in Period)</t>
    </r>
  </si>
  <si>
    <r>
      <t xml:space="preserve">MEDICAID OCCUPANCY AS A % OF TOTAL OCCUPANCY </t>
    </r>
    <r>
      <rPr>
        <b/>
        <sz val="10"/>
        <color indexed="8"/>
        <rFont val="Times New Roman"/>
        <family val="1"/>
      </rPr>
      <t>(Medicaid Occupancy/Total Occupancy)</t>
    </r>
  </si>
  <si>
    <t>Active Treatment Supplies</t>
  </si>
  <si>
    <t>Personal Property Tax</t>
  </si>
  <si>
    <t>ICF-MR - SUMMARY</t>
  </si>
  <si>
    <t>% OF</t>
  </si>
  <si>
    <t>REVEVENUE  CATEGORY</t>
  </si>
  <si>
    <t>COST CATEGORY &amp; ACCOUNT</t>
  </si>
  <si>
    <t>272</t>
  </si>
  <si>
    <t>Wheelchair Depreciation</t>
  </si>
  <si>
    <t>274</t>
  </si>
  <si>
    <t>Adaptive Equipment Depreciation</t>
  </si>
  <si>
    <t>Physician &amp; Psychiatrist Payroll Tax &amp; Benefit</t>
  </si>
  <si>
    <t>OTHER DAYS</t>
  </si>
  <si>
    <r>
      <t xml:space="preserve">TOTAL OCCUPANCY </t>
    </r>
    <r>
      <rPr>
        <b/>
        <sz val="10"/>
        <color indexed="8"/>
        <rFont val="Times New Roman"/>
        <family val="1"/>
      </rPr>
      <t>(Total Patient Days/Total Patient Days Available Before Bed Banking)</t>
    </r>
  </si>
  <si>
    <r>
      <t xml:space="preserve">MEDICAID OCCUPANCY </t>
    </r>
    <r>
      <rPr>
        <b/>
        <sz val="10"/>
        <color indexed="8"/>
        <rFont val="Times New Roman"/>
        <family val="1"/>
      </rPr>
      <t>(Medicaid Days-Utah /Total Patient Days Available Before Bed Banking)</t>
    </r>
  </si>
  <si>
    <t>Private Revenue Per Day</t>
  </si>
  <si>
    <t>Rev</t>
  </si>
  <si>
    <t>Exp</t>
  </si>
  <si>
    <t>Days</t>
  </si>
  <si>
    <t>Beds</t>
  </si>
  <si>
    <t>Total Days</t>
  </si>
  <si>
    <t>440e</t>
  </si>
  <si>
    <t>PER DAY</t>
  </si>
  <si>
    <t>INDUSTRY</t>
  </si>
  <si>
    <t>AMOUNT</t>
  </si>
  <si>
    <t xml:space="preserve"> PER DAY (COL 5 ÷ AUDITED DAYS)</t>
  </si>
  <si>
    <t>AUDITED DAYS AS % OF TOTAL DAYS</t>
  </si>
  <si>
    <t>Bungalow Care Center</t>
  </si>
  <si>
    <t>Eastside Care Center</t>
  </si>
  <si>
    <t>Hidden Hollow Care Center</t>
  </si>
  <si>
    <t>Lindon Care Center</t>
  </si>
  <si>
    <t>MEDALLION MANOR, INC.</t>
  </si>
  <si>
    <t>MEDALLION SUPPORTED LIVING - LEHI</t>
  </si>
  <si>
    <t>MEDALLION SUPPORTED LIVING - PAYSON</t>
  </si>
  <si>
    <t>Mesa Vista Inc</t>
  </si>
  <si>
    <t>Northside Care Center</t>
  </si>
  <si>
    <t>Provo Care Center</t>
  </si>
  <si>
    <t>West Jordan Care Center</t>
  </si>
  <si>
    <t>Westside Care Center</t>
  </si>
  <si>
    <t>TM Wide Horizons Residential Care Facility, LLC</t>
  </si>
  <si>
    <r>
      <rPr>
        <b/>
        <sz val="10"/>
        <rFont val="NewCenturySchlbk"/>
      </rPr>
      <t xml:space="preserve">(1)                        </t>
    </r>
    <r>
      <rPr>
        <sz val="10"/>
        <rFont val="NewCenturySchlbk"/>
        <family val="1"/>
      </rPr>
      <t>04</t>
    </r>
  </si>
  <si>
    <r>
      <rPr>
        <b/>
        <sz val="10"/>
        <rFont val="NewCenturySchlbk"/>
      </rPr>
      <t>(1)</t>
    </r>
    <r>
      <rPr>
        <sz val="10"/>
        <rFont val="NewCenturySchlbk"/>
        <family val="1"/>
      </rPr>
      <t xml:space="preserve">                                05</t>
    </r>
  </si>
  <si>
    <t>Hillcrest Care Center</t>
  </si>
  <si>
    <t>Medallion Suppported Living-Springville</t>
  </si>
  <si>
    <r>
      <t xml:space="preserve">Preparer - Scott Hanni - Put </t>
    </r>
    <r>
      <rPr>
        <b/>
        <sz val="10"/>
        <rFont val="NewCenturySchlbk"/>
      </rPr>
      <t>7/1/14, not 7/1/13 as "period beginning"</t>
    </r>
  </si>
  <si>
    <t>Start Date ("period beginning") is an AUDIT ADJ.</t>
  </si>
  <si>
    <t>1)</t>
  </si>
  <si>
    <t>ADJUSTMENT NOTES</t>
  </si>
  <si>
    <t>Adjust Notes at end of form</t>
  </si>
  <si>
    <t>See Adj Sched. from CFJ</t>
  </si>
  <si>
    <t>Audit Adj from CFJ</t>
  </si>
  <si>
    <t>Schedules revised 7/9/15</t>
  </si>
  <si>
    <t>Schedules revised 7/10/15</t>
  </si>
  <si>
    <t>revised for 2015</t>
  </si>
  <si>
    <t>FY15 ICF-MR INDUSTRY SUMMARY</t>
  </si>
  <si>
    <t>TOPHAM TINY TOTS, INC</t>
  </si>
  <si>
    <t>DESK REVIEW ADU'S</t>
  </si>
  <si>
    <t>PER SCOTT HANNI</t>
  </si>
  <si>
    <t>1) ADJUST BLDG. RENT 020-230 to remove RP Cost and put in underlying costs.</t>
  </si>
  <si>
    <t>DM 3/11/15</t>
  </si>
  <si>
    <t>RELATED PARTY ADJ'S; see the 1)s.</t>
  </si>
  <si>
    <t>DESK REVIEW ADJ'S</t>
  </si>
  <si>
    <t>RELATED PARTY COSTS</t>
  </si>
  <si>
    <t>RP tax prep costs</t>
  </si>
  <si>
    <t>remove RP rent</t>
  </si>
  <si>
    <t>add RP depr</t>
  </si>
  <si>
    <t>add RP Int Exp</t>
  </si>
  <si>
    <t>RELATED PARTY RENT</t>
  </si>
  <si>
    <t>add tax prep cost, Moyes Properties</t>
  </si>
  <si>
    <t>CHECKED</t>
  </si>
  <si>
    <t>DONE</t>
  </si>
  <si>
    <t>TO RECLASSIFY ACTIVE TREATMENT SUPPLIES</t>
  </si>
  <si>
    <t>TO REMOVE ACTIVE TREATMENT SUPPLIES AND RECLASSIFY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</si>
</sst>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(* &quot;-&quot;??_);_(@_)"/>
    <numFmt numFmtId="166" formatCode="&quot;$&quot;#,##0"/>
    <numFmt numFmtId="167" formatCode="&quot;$&quot;#,##0.00"/>
    <numFmt numFmtId="168" formatCode="0.0%"/>
    <numFmt numFmtId="169" formatCode="0_);\(0\)"/>
    <numFmt numFmtId="170" formatCode="_([$€-2]* #,##0.00_);_([$€-2]* \(#,##0.00\);_([$€-2]* &quot;-&quot;??_)"/>
  </numFmts>
  <fonts count="3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NewCenturySchlbk"/>
      <family val="1"/>
    </font>
    <font>
      <sz val="10"/>
      <name val="NewCenturySchlbk"/>
      <family val="1"/>
    </font>
    <font>
      <sz val="10"/>
      <name val="Arial"/>
      <family val="2"/>
    </font>
    <font>
      <sz val="8"/>
      <name val="Arial"/>
      <family val="2"/>
    </font>
    <font>
      <sz val="10"/>
      <name val="NewCenturySchlbk"/>
      <family val="1"/>
    </font>
    <font>
      <b/>
      <sz val="10"/>
      <name val="NewCenturySchlbk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24"/>
      <name val="Times New Roman"/>
      <family val="1"/>
    </font>
    <font>
      <sz val="7.5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name val="Times New Roman"/>
      <family val="1"/>
    </font>
    <font>
      <b/>
      <sz val="18"/>
      <name val="NewCenturySchlbk"/>
      <family val="1"/>
    </font>
    <font>
      <b/>
      <sz val="10"/>
      <name val="Arial"/>
      <family val="2"/>
    </font>
    <font>
      <sz val="10"/>
      <name val="Helv"/>
    </font>
    <font>
      <sz val="10"/>
      <color indexed="8"/>
      <name val="Helv"/>
    </font>
    <font>
      <u/>
      <sz val="10"/>
      <name val="NewCenturySchlbk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NewCenturySchlbk"/>
    </font>
    <font>
      <b/>
      <sz val="10"/>
      <color rgb="FFFF0000"/>
      <name val="NewCenturySchlbk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CFC9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1" applyNumberFormat="1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3" fillId="0" borderId="0" xfId="1" applyNumberFormat="1" applyFont="1" applyBorder="1"/>
    <xf numFmtId="0" fontId="5" fillId="0" borderId="0" xfId="0" applyFont="1" applyAlignment="1">
      <alignment horizontal="left"/>
    </xf>
    <xf numFmtId="6" fontId="3" fillId="0" borderId="0" xfId="0" applyNumberFormat="1" applyFont="1" applyBorder="1"/>
    <xf numFmtId="0" fontId="3" fillId="0" borderId="0" xfId="0" applyFont="1" applyBorder="1"/>
    <xf numFmtId="6" fontId="3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10" fontId="3" fillId="0" borderId="0" xfId="0" applyNumberFormat="1" applyFont="1"/>
    <xf numFmtId="7" fontId="3" fillId="0" borderId="0" xfId="0" applyNumberFormat="1" applyFont="1"/>
    <xf numFmtId="7" fontId="4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6" fontId="3" fillId="2" borderId="0" xfId="0" applyNumberFormat="1" applyFont="1" applyFill="1" applyBorder="1"/>
    <xf numFmtId="10" fontId="3" fillId="2" borderId="0" xfId="0" applyNumberFormat="1" applyFont="1" applyFill="1" applyBorder="1"/>
    <xf numFmtId="7" fontId="3" fillId="2" borderId="0" xfId="0" applyNumberFormat="1" applyFont="1" applyFill="1" applyBorder="1"/>
    <xf numFmtId="6" fontId="3" fillId="2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6" fillId="2" borderId="0" xfId="4" applyFont="1" applyFill="1" applyAlignment="1">
      <alignment horizontal="left" wrapText="1"/>
    </xf>
    <xf numFmtId="38" fontId="3" fillId="2" borderId="2" xfId="0" applyNumberFormat="1" applyFont="1" applyFill="1" applyBorder="1"/>
    <xf numFmtId="14" fontId="9" fillId="0" borderId="0" xfId="0" applyNumberFormat="1" applyFont="1" applyAlignment="1" applyProtection="1">
      <alignment horizontal="right"/>
    </xf>
    <xf numFmtId="6" fontId="9" fillId="0" borderId="0" xfId="0" applyNumberFormat="1" applyFont="1" applyAlignment="1" applyProtection="1">
      <alignment horizontal="centerContinuous"/>
    </xf>
    <xf numFmtId="6" fontId="9" fillId="0" borderId="0" xfId="0" quotePrefix="1" applyNumberFormat="1" applyFont="1" applyAlignment="1" applyProtection="1">
      <alignment horizontal="centerContinuous"/>
    </xf>
    <xf numFmtId="6" fontId="9" fillId="0" borderId="0" xfId="0" quotePrefix="1" applyNumberFormat="1" applyFont="1" applyAlignment="1" applyProtection="1">
      <alignment horizontal="center"/>
    </xf>
    <xf numFmtId="6" fontId="9" fillId="2" borderId="0" xfId="0" applyNumberFormat="1" applyFont="1" applyFill="1" applyProtection="1"/>
    <xf numFmtId="0" fontId="9" fillId="2" borderId="0" xfId="0" applyFont="1" applyFill="1"/>
    <xf numFmtId="6" fontId="9" fillId="3" borderId="1" xfId="0" applyNumberFormat="1" applyFont="1" applyFill="1" applyBorder="1"/>
    <xf numFmtId="14" fontId="9" fillId="0" borderId="0" xfId="0" applyNumberFormat="1" applyFont="1" applyAlignment="1" applyProtection="1">
      <alignment horizontal="right" wrapText="1"/>
    </xf>
    <xf numFmtId="10" fontId="9" fillId="2" borderId="0" xfId="0" applyNumberFormat="1" applyFont="1" applyFill="1"/>
    <xf numFmtId="6" fontId="9" fillId="2" borderId="3" xfId="0" applyNumberFormat="1" applyFont="1" applyFill="1" applyBorder="1" applyProtection="1"/>
    <xf numFmtId="0" fontId="5" fillId="2" borderId="0" xfId="0" applyFont="1" applyFill="1"/>
    <xf numFmtId="0" fontId="13" fillId="2" borderId="0" xfId="0" quotePrefix="1" applyFont="1" applyFill="1" applyAlignment="1">
      <alignment horizontal="right"/>
    </xf>
    <xf numFmtId="37" fontId="9" fillId="2" borderId="0" xfId="0" applyNumberFormat="1" applyFont="1" applyFill="1" applyProtection="1"/>
    <xf numFmtId="37" fontId="9" fillId="3" borderId="1" xfId="1" applyNumberFormat="1" applyFont="1" applyFill="1" applyBorder="1"/>
    <xf numFmtId="10" fontId="9" fillId="2" borderId="0" xfId="0" applyNumberFormat="1" applyFont="1" applyFill="1" applyBorder="1" applyProtection="1"/>
    <xf numFmtId="6" fontId="7" fillId="0" borderId="0" xfId="0" applyNumberFormat="1" applyFont="1" applyFill="1" applyBorder="1" applyAlignment="1">
      <alignment horizontal="center"/>
    </xf>
    <xf numFmtId="38" fontId="3" fillId="2" borderId="1" xfId="0" applyNumberFormat="1" applyFont="1" applyFill="1" applyBorder="1"/>
    <xf numFmtId="6" fontId="3" fillId="2" borderId="4" xfId="0" applyNumberFormat="1" applyFont="1" applyFill="1" applyBorder="1"/>
    <xf numFmtId="0" fontId="9" fillId="2" borderId="0" xfId="0" applyFont="1" applyFill="1" applyAlignment="1" applyProtection="1">
      <alignment horizontal="right"/>
    </xf>
    <xf numFmtId="0" fontId="9" fillId="2" borderId="0" xfId="0" applyFont="1" applyFill="1" applyProtection="1"/>
    <xf numFmtId="49" fontId="5" fillId="0" borderId="0" xfId="0" applyNumberFormat="1" applyFont="1" applyAlignment="1" applyProtection="1">
      <alignment horizontal="right"/>
    </xf>
    <xf numFmtId="0" fontId="5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6" fillId="0" borderId="0" xfId="0" applyFont="1" applyAlignment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38" fontId="9" fillId="0" borderId="0" xfId="0" applyNumberFormat="1" applyFont="1" applyAlignment="1" applyProtection="1">
      <alignment horizontal="right"/>
    </xf>
    <xf numFmtId="6" fontId="3" fillId="3" borderId="1" xfId="0" applyNumberFormat="1" applyFont="1" applyFill="1" applyBorder="1"/>
    <xf numFmtId="6" fontId="3" fillId="2" borderId="1" xfId="0" applyNumberFormat="1" applyFont="1" applyFill="1" applyBorder="1" applyProtection="1">
      <protection locked="0"/>
    </xf>
    <xf numFmtId="0" fontId="3" fillId="2" borderId="0" xfId="0" applyFont="1" applyFill="1"/>
    <xf numFmtId="0" fontId="5" fillId="2" borderId="0" xfId="0" applyFont="1" applyFill="1" applyAlignment="1" applyProtection="1">
      <alignment horizontal="lef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</xf>
    <xf numFmtId="14" fontId="5" fillId="0" borderId="0" xfId="0" quotePrefix="1" applyNumberFormat="1" applyFont="1" applyAlignment="1" applyProtection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/>
    <xf numFmtId="14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7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 applyProtection="1">
      <alignment horizontal="center"/>
    </xf>
    <xf numFmtId="14" fontId="5" fillId="0" borderId="6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4" fontId="5" fillId="0" borderId="0" xfId="0" applyNumberFormat="1" applyFont="1" applyAlignment="1" applyProtection="1">
      <alignment horizontal="right"/>
    </xf>
    <xf numFmtId="14" fontId="5" fillId="0" borderId="0" xfId="0" applyNumberFormat="1" applyFont="1" applyAlignment="1">
      <alignment horizontal="center"/>
    </xf>
    <xf numFmtId="6" fontId="5" fillId="0" borderId="0" xfId="0" applyNumberFormat="1" applyFont="1" applyAlignment="1" applyProtection="1">
      <alignment horizontal="centerContinuous"/>
    </xf>
    <xf numFmtId="6" fontId="5" fillId="0" borderId="0" xfId="0" applyNumberFormat="1" applyFont="1" applyAlignment="1">
      <alignment horizontal="centerContinuous"/>
    </xf>
    <xf numFmtId="10" fontId="5" fillId="0" borderId="0" xfId="0" applyNumberFormat="1" applyFont="1"/>
    <xf numFmtId="7" fontId="5" fillId="0" borderId="0" xfId="0" applyNumberFormat="1" applyFont="1"/>
    <xf numFmtId="1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right"/>
    </xf>
    <xf numFmtId="0" fontId="5" fillId="2" borderId="0" xfId="0" applyFont="1" applyFill="1" applyBorder="1"/>
    <xf numFmtId="5" fontId="5" fillId="0" borderId="0" xfId="0" applyNumberFormat="1" applyFont="1" applyBorder="1" applyProtection="1"/>
    <xf numFmtId="5" fontId="5" fillId="0" borderId="0" xfId="0" applyNumberFormat="1" applyFont="1" applyFill="1" applyBorder="1" applyProtection="1"/>
    <xf numFmtId="5" fontId="5" fillId="0" borderId="0" xfId="0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37" fontId="5" fillId="0" borderId="0" xfId="0" applyNumberFormat="1" applyFont="1" applyFill="1" applyBorder="1" applyAlignment="1" applyProtection="1">
      <alignment horizontal="right"/>
    </xf>
    <xf numFmtId="5" fontId="5" fillId="3" borderId="7" xfId="0" applyNumberFormat="1" applyFont="1" applyFill="1" applyBorder="1" applyProtection="1"/>
    <xf numFmtId="0" fontId="5" fillId="2" borderId="0" xfId="0" quotePrefix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6" fontId="5" fillId="2" borderId="0" xfId="3" applyNumberFormat="1" applyFont="1" applyFill="1" applyBorder="1"/>
    <xf numFmtId="10" fontId="5" fillId="3" borderId="1" xfId="3" applyNumberFormat="1" applyFont="1" applyFill="1" applyBorder="1"/>
    <xf numFmtId="0" fontId="5" fillId="2" borderId="0" xfId="3" applyFont="1" applyFill="1"/>
    <xf numFmtId="0" fontId="7" fillId="0" borderId="0" xfId="0" applyFont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38" fontId="5" fillId="2" borderId="0" xfId="4" applyNumberFormat="1" applyFont="1" applyFill="1"/>
    <xf numFmtId="38" fontId="3" fillId="3" borderId="1" xfId="0" applyNumberFormat="1" applyFont="1" applyFill="1" applyBorder="1"/>
    <xf numFmtId="3" fontId="3" fillId="3" borderId="8" xfId="1" applyNumberFormat="1" applyFont="1" applyFill="1" applyBorder="1"/>
    <xf numFmtId="38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/>
    <xf numFmtId="7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horizontal="right"/>
    </xf>
    <xf numFmtId="168" fontId="3" fillId="2" borderId="2" xfId="0" applyNumberFormat="1" applyFont="1" applyFill="1" applyBorder="1" applyAlignment="1">
      <alignment horizontal="right"/>
    </xf>
    <xf numFmtId="167" fontId="3" fillId="3" borderId="1" xfId="0" applyNumberFormat="1" applyFont="1" applyFill="1" applyBorder="1"/>
    <xf numFmtId="167" fontId="3" fillId="3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/>
    <xf numFmtId="0" fontId="9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7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3" fontId="5" fillId="0" borderId="0" xfId="0" applyNumberFormat="1" applyFont="1"/>
    <xf numFmtId="3" fontId="5" fillId="0" borderId="0" xfId="0" quotePrefix="1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5" fillId="4" borderId="0" xfId="2" applyNumberFormat="1" applyFont="1" applyFill="1" applyBorder="1"/>
    <xf numFmtId="3" fontId="5" fillId="4" borderId="0" xfId="0" applyNumberFormat="1" applyFont="1" applyFill="1" applyBorder="1"/>
    <xf numFmtId="3" fontId="5" fillId="2" borderId="0" xfId="0" applyNumberFormat="1" applyFont="1" applyFill="1"/>
    <xf numFmtId="3" fontId="5" fillId="4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0" fontId="4" fillId="0" borderId="0" xfId="0" applyFont="1" applyAlignment="1">
      <alignment horizontal="left"/>
    </xf>
    <xf numFmtId="0" fontId="9" fillId="2" borderId="0" xfId="0" quotePrefix="1" applyFont="1" applyFill="1" applyAlignment="1" applyProtection="1">
      <alignment horizontal="right"/>
    </xf>
    <xf numFmtId="3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7" fontId="5" fillId="0" borderId="0" xfId="0" applyNumberFormat="1" applyFont="1" applyBorder="1" applyAlignment="1">
      <alignment horizontal="center"/>
    </xf>
    <xf numFmtId="7" fontId="2" fillId="0" borderId="6" xfId="0" applyNumberFormat="1" applyFont="1" applyBorder="1" applyAlignment="1">
      <alignment horizontal="center" wrapText="1"/>
    </xf>
    <xf numFmtId="38" fontId="9" fillId="2" borderId="0" xfId="0" applyNumberFormat="1" applyFont="1" applyFill="1" applyAlignment="1" applyProtection="1">
      <alignment horizontal="right"/>
    </xf>
    <xf numFmtId="3" fontId="3" fillId="2" borderId="1" xfId="0" applyNumberFormat="1" applyFont="1" applyFill="1" applyBorder="1"/>
    <xf numFmtId="3" fontId="5" fillId="2" borderId="0" xfId="2" applyNumberFormat="1" applyFont="1" applyFill="1" applyBorder="1"/>
    <xf numFmtId="3" fontId="5" fillId="2" borderId="9" xfId="2" applyNumberFormat="1" applyFont="1" applyFill="1" applyBorder="1"/>
    <xf numFmtId="3" fontId="5" fillId="2" borderId="10" xfId="2" applyNumberFormat="1" applyFont="1" applyFill="1" applyBorder="1"/>
    <xf numFmtId="3" fontId="3" fillId="2" borderId="11" xfId="0" applyNumberFormat="1" applyFont="1" applyFill="1" applyBorder="1"/>
    <xf numFmtId="3" fontId="3" fillId="2" borderId="0" xfId="0" applyNumberFormat="1" applyFont="1" applyFill="1" applyBorder="1"/>
    <xf numFmtId="3" fontId="5" fillId="4" borderId="0" xfId="0" applyNumberFormat="1" applyFont="1" applyFill="1" applyBorder="1" applyAlignment="1"/>
    <xf numFmtId="3" fontId="5" fillId="2" borderId="11" xfId="2" applyNumberFormat="1" applyFont="1" applyFill="1" applyBorder="1"/>
    <xf numFmtId="3" fontId="5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 applyProtection="1">
      <alignment horizontal="center"/>
    </xf>
    <xf numFmtId="0" fontId="12" fillId="0" borderId="0" xfId="0" quotePrefix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17" fillId="0" borderId="0" xfId="0" quotePrefix="1" applyFont="1" applyAlignment="1"/>
    <xf numFmtId="38" fontId="3" fillId="0" borderId="1" xfId="0" applyNumberFormat="1" applyFont="1" applyFill="1" applyBorder="1"/>
    <xf numFmtId="165" fontId="3" fillId="2" borderId="1" xfId="1" applyNumberFormat="1" applyFont="1" applyFill="1" applyBorder="1"/>
    <xf numFmtId="3" fontId="3" fillId="2" borderId="10" xfId="0" applyNumberFormat="1" applyFont="1" applyFill="1" applyBorder="1"/>
    <xf numFmtId="6" fontId="5" fillId="3" borderId="3" xfId="0" applyNumberFormat="1" applyFont="1" applyFill="1" applyBorder="1" applyProtection="1"/>
    <xf numFmtId="3" fontId="3" fillId="2" borderId="3" xfId="0" applyNumberFormat="1" applyFont="1" applyFill="1" applyBorder="1"/>
    <xf numFmtId="0" fontId="20" fillId="0" borderId="0" xfId="0" applyFont="1" applyAlignment="1">
      <alignment horizontal="left"/>
    </xf>
    <xf numFmtId="6" fontId="3" fillId="2" borderId="10" xfId="0" applyNumberFormat="1" applyFont="1" applyFill="1" applyBorder="1"/>
    <xf numFmtId="6" fontId="3" fillId="6" borderId="10" xfId="0" applyNumberFormat="1" applyFont="1" applyFill="1" applyBorder="1"/>
    <xf numFmtId="0" fontId="21" fillId="0" borderId="0" xfId="0" applyFont="1" applyProtection="1"/>
    <xf numFmtId="0" fontId="1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14" fontId="9" fillId="0" borderId="6" xfId="0" applyNumberFormat="1" applyFont="1" applyBorder="1" applyAlignment="1" applyProtection="1">
      <alignment horizontal="center"/>
    </xf>
    <xf numFmtId="0" fontId="9" fillId="0" borderId="0" xfId="0" quotePrefix="1" applyFont="1" applyAlignment="1" applyProtection="1">
      <alignment horizontal="center"/>
    </xf>
    <xf numFmtId="166" fontId="9" fillId="0" borderId="0" xfId="0" applyNumberFormat="1" applyFont="1" applyProtection="1"/>
    <xf numFmtId="14" fontId="9" fillId="0" borderId="0" xfId="0" applyNumberFormat="1" applyFont="1" applyAlignment="1" applyProtection="1">
      <alignment horizontal="center"/>
    </xf>
    <xf numFmtId="14" fontId="9" fillId="0" borderId="0" xfId="0" quotePrefix="1" applyNumberFormat="1" applyFont="1" applyAlignment="1" applyProtection="1">
      <alignment horizontal="center"/>
    </xf>
    <xf numFmtId="14" fontId="9" fillId="0" borderId="5" xfId="0" applyNumberFormat="1" applyFont="1" applyBorder="1" applyAlignment="1" applyProtection="1">
      <alignment horizontal="center"/>
    </xf>
    <xf numFmtId="14" fontId="9" fillId="0" borderId="12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38" fontId="9" fillId="0" borderId="5" xfId="0" applyNumberFormat="1" applyFont="1" applyBorder="1" applyAlignment="1" applyProtection="1">
      <alignment horizontal="center"/>
    </xf>
    <xf numFmtId="14" fontId="9" fillId="0" borderId="13" xfId="0" applyNumberFormat="1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38" fontId="9" fillId="0" borderId="6" xfId="0" applyNumberFormat="1" applyFont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6" fontId="9" fillId="5" borderId="1" xfId="0" applyNumberFormat="1" applyFont="1" applyFill="1" applyBorder="1" applyProtection="1"/>
    <xf numFmtId="6" fontId="9" fillId="5" borderId="14" xfId="0" applyNumberFormat="1" applyFont="1" applyFill="1" applyBorder="1" applyProtection="1"/>
    <xf numFmtId="10" fontId="9" fillId="5" borderId="14" xfId="0" applyNumberFormat="1" applyFont="1" applyFill="1" applyBorder="1" applyProtection="1"/>
    <xf numFmtId="6" fontId="9" fillId="5" borderId="6" xfId="0" applyNumberFormat="1" applyFont="1" applyFill="1" applyBorder="1" applyProtection="1"/>
    <xf numFmtId="6" fontId="9" fillId="5" borderId="13" xfId="0" applyNumberFormat="1" applyFont="1" applyFill="1" applyBorder="1" applyProtection="1"/>
    <xf numFmtId="10" fontId="9" fillId="5" borderId="13" xfId="0" applyNumberFormat="1" applyFont="1" applyFill="1" applyBorder="1" applyProtection="1"/>
    <xf numFmtId="0" fontId="2" fillId="2" borderId="0" xfId="0" applyFont="1" applyFill="1" applyAlignment="1" applyProtection="1">
      <alignment horizontal="left"/>
    </xf>
    <xf numFmtId="10" fontId="9" fillId="2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17" fontId="9" fillId="0" borderId="0" xfId="0" applyNumberFormat="1" applyFont="1" applyAlignment="1" applyProtection="1">
      <alignment horizontal="right"/>
    </xf>
    <xf numFmtId="38" fontId="9" fillId="5" borderId="6" xfId="0" applyNumberFormat="1" applyFont="1" applyFill="1" applyBorder="1" applyAlignment="1" applyProtection="1">
      <alignment horizontal="right"/>
    </xf>
    <xf numFmtId="10" fontId="1" fillId="2" borderId="0" xfId="0" applyNumberFormat="1" applyFont="1" applyFill="1" applyAlignment="1" applyProtection="1">
      <alignment horizontal="center"/>
    </xf>
    <xf numFmtId="0" fontId="23" fillId="0" borderId="0" xfId="0" quotePrefix="1" applyFont="1" applyAlignment="1" applyProtection="1">
      <alignment horizontal="right"/>
    </xf>
    <xf numFmtId="0" fontId="24" fillId="0" borderId="0" xfId="0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right"/>
    </xf>
    <xf numFmtId="0" fontId="23" fillId="0" borderId="0" xfId="0" applyFont="1" applyAlignment="1" applyProtection="1">
      <alignment horizontal="right"/>
    </xf>
    <xf numFmtId="0" fontId="24" fillId="0" borderId="0" xfId="0" quotePrefix="1" applyFont="1" applyBorder="1" applyAlignment="1" applyProtection="1">
      <alignment horizontal="left"/>
    </xf>
    <xf numFmtId="49" fontId="23" fillId="0" borderId="0" xfId="0" applyNumberFormat="1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10" fontId="9" fillId="2" borderId="0" xfId="2" applyNumberFormat="1" applyFont="1" applyFill="1" applyProtection="1"/>
    <xf numFmtId="0" fontId="24" fillId="0" borderId="0" xfId="0" quotePrefix="1" applyFont="1" applyAlignment="1" applyProtection="1">
      <alignment horizontal="left"/>
    </xf>
    <xf numFmtId="3" fontId="9" fillId="2" borderId="0" xfId="0" applyNumberFormat="1" applyFont="1" applyFill="1" applyAlignment="1" applyProtection="1">
      <alignment horizontal="right"/>
    </xf>
    <xf numFmtId="0" fontId="25" fillId="2" borderId="0" xfId="0" applyFont="1" applyFill="1" applyAlignment="1" applyProtection="1">
      <alignment horizontal="left"/>
    </xf>
    <xf numFmtId="10" fontId="9" fillId="2" borderId="3" xfId="2" applyNumberFormat="1" applyFont="1" applyFill="1" applyBorder="1" applyProtection="1"/>
    <xf numFmtId="6" fontId="9" fillId="2" borderId="0" xfId="0" applyNumberFormat="1" applyFont="1" applyFill="1" applyBorder="1" applyProtection="1"/>
    <xf numFmtId="10" fontId="9" fillId="5" borderId="1" xfId="0" applyNumberFormat="1" applyFont="1" applyFill="1" applyBorder="1" applyProtection="1"/>
    <xf numFmtId="0" fontId="9" fillId="2" borderId="0" xfId="0" applyFont="1" applyFill="1" applyAlignment="1" applyProtection="1">
      <alignment horizontal="left" wrapText="1"/>
    </xf>
    <xf numFmtId="38" fontId="9" fillId="0" borderId="0" xfId="0" applyNumberFormat="1" applyFont="1" applyFill="1" applyBorder="1" applyAlignment="1" applyProtection="1">
      <alignment horizontal="right"/>
    </xf>
    <xf numFmtId="49" fontId="10" fillId="0" borderId="0" xfId="0" applyNumberFormat="1" applyFont="1" applyAlignment="1" applyProtection="1">
      <alignment horizontal="right"/>
    </xf>
    <xf numFmtId="0" fontId="10" fillId="2" borderId="0" xfId="0" applyFont="1" applyFill="1" applyAlignment="1" applyProtection="1">
      <alignment horizontal="center" wrapText="1"/>
    </xf>
    <xf numFmtId="5" fontId="10" fillId="0" borderId="0" xfId="0" applyNumberFormat="1" applyFont="1" applyBorder="1" applyProtection="1"/>
    <xf numFmtId="5" fontId="10" fillId="0" borderId="0" xfId="0" applyNumberFormat="1" applyFont="1" applyFill="1" applyBorder="1" applyProtection="1"/>
    <xf numFmtId="5" fontId="10" fillId="0" borderId="0" xfId="0" applyNumberFormat="1" applyFont="1" applyFill="1" applyBorder="1" applyAlignment="1" applyProtection="1">
      <alignment horizontal="right"/>
    </xf>
    <xf numFmtId="0" fontId="10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right"/>
    </xf>
    <xf numFmtId="5" fontId="10" fillId="0" borderId="0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left"/>
    </xf>
    <xf numFmtId="0" fontId="10" fillId="0" borderId="0" xfId="0" applyFont="1" applyProtection="1"/>
    <xf numFmtId="5" fontId="10" fillId="5" borderId="7" xfId="0" applyNumberFormat="1" applyFont="1" applyFill="1" applyBorder="1" applyProtection="1"/>
    <xf numFmtId="5" fontId="10" fillId="0" borderId="0" xfId="0" applyNumberFormat="1" applyFont="1" applyProtection="1"/>
    <xf numFmtId="0" fontId="13" fillId="2" borderId="0" xfId="0" quotePrefix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37" fontId="9" fillId="2" borderId="0" xfId="1" applyNumberFormat="1" applyFont="1" applyFill="1" applyBorder="1" applyProtection="1"/>
    <xf numFmtId="37" fontId="9" fillId="5" borderId="1" xfId="1" applyNumberFormat="1" applyFont="1" applyFill="1" applyBorder="1" applyProtection="1"/>
    <xf numFmtId="37" fontId="9" fillId="2" borderId="2" xfId="1" applyNumberFormat="1" applyFont="1" applyFill="1" applyBorder="1" applyProtection="1"/>
    <xf numFmtId="37" fontId="9" fillId="5" borderId="14" xfId="0" applyNumberFormat="1" applyFont="1" applyFill="1" applyBorder="1" applyProtection="1"/>
    <xf numFmtId="37" fontId="9" fillId="5" borderId="6" xfId="1" applyNumberFormat="1" applyFont="1" applyFill="1" applyBorder="1" applyProtection="1"/>
    <xf numFmtId="37" fontId="9" fillId="5" borderId="13" xfId="0" applyNumberFormat="1" applyFont="1" applyFill="1" applyBorder="1" applyProtection="1"/>
    <xf numFmtId="0" fontId="1" fillId="2" borderId="0" xfId="0" applyFont="1" applyFill="1" applyProtection="1"/>
    <xf numFmtId="3" fontId="9" fillId="2" borderId="2" xfId="1" applyNumberFormat="1" applyFont="1" applyFill="1" applyBorder="1" applyProtection="1"/>
    <xf numFmtId="3" fontId="9" fillId="5" borderId="14" xfId="1" applyNumberFormat="1" applyFont="1" applyFill="1" applyBorder="1" applyProtection="1"/>
    <xf numFmtId="0" fontId="9" fillId="2" borderId="0" xfId="1" applyNumberFormat="1" applyFont="1" applyFill="1" applyProtection="1"/>
    <xf numFmtId="1" fontId="9" fillId="2" borderId="0" xfId="0" applyNumberFormat="1" applyFont="1" applyFill="1" applyProtection="1"/>
    <xf numFmtId="37" fontId="9" fillId="2" borderId="0" xfId="1" applyNumberFormat="1" applyFont="1" applyFill="1" applyProtection="1"/>
    <xf numFmtId="37" fontId="9" fillId="5" borderId="6" xfId="0" applyNumberFormat="1" applyFont="1" applyFill="1" applyBorder="1" applyProtection="1"/>
    <xf numFmtId="0" fontId="6" fillId="2" borderId="0" xfId="0" applyFont="1" applyFill="1" applyAlignment="1" applyProtection="1">
      <alignment horizontal="left" wrapText="1"/>
    </xf>
    <xf numFmtId="168" fontId="9" fillId="5" borderId="1" xfId="5" applyNumberFormat="1" applyFont="1" applyFill="1" applyBorder="1" applyAlignment="1" applyProtection="1">
      <alignment horizontal="right"/>
    </xf>
    <xf numFmtId="166" fontId="9" fillId="5" borderId="1" xfId="0" applyNumberFormat="1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22" fillId="0" borderId="0" xfId="0" applyFont="1" applyAlignment="1" applyProtection="1">
      <alignment horizontal="left"/>
    </xf>
    <xf numFmtId="44" fontId="9" fillId="2" borderId="0" xfId="2" applyFont="1" applyFill="1" applyProtection="1"/>
    <xf numFmtId="38" fontId="9" fillId="0" borderId="6" xfId="0" applyNumberFormat="1" applyFont="1" applyBorder="1" applyAlignment="1" applyProtection="1">
      <alignment horizontal="center"/>
    </xf>
    <xf numFmtId="38" fontId="9" fillId="0" borderId="0" xfId="0" applyNumberFormat="1" applyFont="1" applyAlignment="1" applyProtection="1">
      <alignment horizontal="center"/>
    </xf>
    <xf numFmtId="2" fontId="9" fillId="2" borderId="0" xfId="0" applyNumberFormat="1" applyFont="1" applyFill="1" applyProtection="1"/>
    <xf numFmtId="2" fontId="9" fillId="2" borderId="0" xfId="0" applyNumberFormat="1" applyFont="1" applyFill="1" applyAlignment="1" applyProtection="1">
      <alignment horizontal="right"/>
    </xf>
    <xf numFmtId="7" fontId="9" fillId="2" borderId="0" xfId="0" applyNumberFormat="1" applyFont="1" applyFill="1" applyProtection="1"/>
    <xf numFmtId="44" fontId="9" fillId="2" borderId="0" xfId="2" applyFont="1" applyFill="1" applyAlignment="1" applyProtection="1">
      <alignment horizontal="right"/>
    </xf>
    <xf numFmtId="6" fontId="3" fillId="3" borderId="9" xfId="0" applyNumberFormat="1" applyFont="1" applyFill="1" applyBorder="1"/>
    <xf numFmtId="38" fontId="9" fillId="2" borderId="15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9" fillId="2" borderId="11" xfId="0" applyNumberFormat="1" applyFont="1" applyFill="1" applyBorder="1" applyAlignment="1" applyProtection="1">
      <alignment horizontal="right"/>
    </xf>
    <xf numFmtId="38" fontId="9" fillId="2" borderId="16" xfId="0" applyNumberFormat="1" applyFont="1" applyFill="1" applyBorder="1" applyAlignment="1" applyProtection="1">
      <alignment horizontal="right"/>
    </xf>
    <xf numFmtId="38" fontId="9" fillId="0" borderId="17" xfId="0" applyNumberFormat="1" applyFont="1" applyBorder="1" applyAlignment="1" applyProtection="1">
      <alignment horizontal="right"/>
    </xf>
    <xf numFmtId="38" fontId="9" fillId="0" borderId="13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 wrapText="1"/>
    </xf>
    <xf numFmtId="3" fontId="3" fillId="6" borderId="0" xfId="1" applyNumberFormat="1" applyFont="1" applyFill="1" applyBorder="1"/>
    <xf numFmtId="3" fontId="5" fillId="7" borderId="0" xfId="2" applyNumberFormat="1" applyFont="1" applyFill="1" applyBorder="1"/>
    <xf numFmtId="10" fontId="3" fillId="6" borderId="0" xfId="0" applyNumberFormat="1" applyFont="1" applyFill="1" applyBorder="1"/>
    <xf numFmtId="6" fontId="3" fillId="6" borderId="4" xfId="0" applyNumberFormat="1" applyFont="1" applyFill="1" applyBorder="1"/>
    <xf numFmtId="0" fontId="27" fillId="0" borderId="0" xfId="0" applyFont="1" applyAlignment="1" applyProtection="1">
      <alignment horizontal="center"/>
    </xf>
    <xf numFmtId="6" fontId="9" fillId="5" borderId="18" xfId="0" applyNumberFormat="1" applyFont="1" applyFill="1" applyBorder="1" applyProtection="1"/>
    <xf numFmtId="6" fontId="9" fillId="5" borderId="19" xfId="0" applyNumberFormat="1" applyFont="1" applyFill="1" applyBorder="1" applyProtection="1"/>
    <xf numFmtId="37" fontId="9" fillId="5" borderId="18" xfId="1" applyNumberFormat="1" applyFont="1" applyFill="1" applyBorder="1" applyProtection="1"/>
    <xf numFmtId="38" fontId="9" fillId="5" borderId="18" xfId="0" applyNumberFormat="1" applyFont="1" applyFill="1" applyBorder="1" applyAlignment="1" applyProtection="1">
      <alignment horizontal="right"/>
    </xf>
    <xf numFmtId="37" fontId="10" fillId="5" borderId="18" xfId="0" applyNumberFormat="1" applyFont="1" applyFill="1" applyBorder="1" applyAlignment="1" applyProtection="1">
      <alignment horizontal="right"/>
    </xf>
    <xf numFmtId="0" fontId="28" fillId="0" borderId="0" xfId="0" applyFont="1" applyAlignment="1" applyProtection="1">
      <alignment horizontal="center"/>
    </xf>
    <xf numFmtId="37" fontId="9" fillId="5" borderId="19" xfId="0" applyNumberFormat="1" applyFont="1" applyFill="1" applyBorder="1" applyProtection="1"/>
    <xf numFmtId="3" fontId="9" fillId="5" borderId="19" xfId="1" applyNumberFormat="1" applyFont="1" applyFill="1" applyBorder="1" applyProtection="1"/>
    <xf numFmtId="168" fontId="9" fillId="5" borderId="18" xfId="5" applyNumberFormat="1" applyFont="1" applyFill="1" applyBorder="1" applyAlignment="1" applyProtection="1">
      <alignment horizontal="right"/>
    </xf>
    <xf numFmtId="166" fontId="9" fillId="5" borderId="18" xfId="0" applyNumberFormat="1" applyFont="1" applyFill="1" applyBorder="1" applyProtection="1"/>
    <xf numFmtId="0" fontId="28" fillId="0" borderId="0" xfId="0" applyFont="1" applyAlignment="1" applyProtection="1">
      <alignment horizontal="left"/>
    </xf>
    <xf numFmtId="37" fontId="29" fillId="5" borderId="6" xfId="1" applyNumberFormat="1" applyFont="1" applyFill="1" applyBorder="1" applyProtection="1"/>
    <xf numFmtId="37" fontId="29" fillId="2" borderId="0" xfId="0" applyNumberFormat="1" applyFont="1" applyFill="1" applyProtection="1"/>
    <xf numFmtId="169" fontId="29" fillId="2" borderId="0" xfId="0" applyNumberFormat="1" applyFont="1" applyFill="1" applyAlignment="1" applyProtection="1">
      <alignment horizontal="right"/>
    </xf>
    <xf numFmtId="14" fontId="9" fillId="0" borderId="18" xfId="0" applyNumberFormat="1" applyFont="1" applyBorder="1" applyAlignment="1" applyProtection="1">
      <alignment horizontal="center"/>
    </xf>
    <xf numFmtId="6" fontId="9" fillId="8" borderId="18" xfId="0" applyNumberFormat="1" applyFont="1" applyFill="1" applyBorder="1" applyProtection="1"/>
    <xf numFmtId="38" fontId="9" fillId="8" borderId="18" xfId="0" applyNumberFormat="1" applyFont="1" applyFill="1" applyBorder="1" applyProtection="1"/>
    <xf numFmtId="10" fontId="9" fillId="8" borderId="18" xfId="0" applyNumberFormat="1" applyFont="1" applyFill="1" applyBorder="1" applyProtection="1"/>
    <xf numFmtId="6" fontId="9" fillId="3" borderId="18" xfId="0" applyNumberFormat="1" applyFont="1" applyFill="1" applyBorder="1" applyProtection="1"/>
    <xf numFmtId="38" fontId="9" fillId="3" borderId="18" xfId="0" applyNumberFormat="1" applyFont="1" applyFill="1" applyBorder="1" applyProtection="1"/>
    <xf numFmtId="10" fontId="9" fillId="3" borderId="18" xfId="0" applyNumberFormat="1" applyFont="1" applyFill="1" applyBorder="1" applyProtection="1"/>
    <xf numFmtId="38" fontId="29" fillId="5" borderId="1" xfId="1" applyNumberFormat="1" applyFont="1" applyFill="1" applyBorder="1" applyProtection="1"/>
    <xf numFmtId="38" fontId="29" fillId="5" borderId="6" xfId="1" applyNumberFormat="1" applyFont="1" applyFill="1" applyBorder="1" applyProtection="1"/>
    <xf numFmtId="0" fontId="29" fillId="2" borderId="0" xfId="0" applyFont="1" applyFill="1" applyProtection="1"/>
    <xf numFmtId="0" fontId="1" fillId="0" borderId="0" xfId="0" applyFont="1"/>
    <xf numFmtId="6" fontId="9" fillId="2" borderId="20" xfId="0" applyNumberFormat="1" applyFont="1" applyFill="1" applyBorder="1" applyProtection="1"/>
    <xf numFmtId="3" fontId="9" fillId="3" borderId="18" xfId="0" applyNumberFormat="1" applyFont="1" applyFill="1" applyBorder="1" applyProtection="1"/>
    <xf numFmtId="3" fontId="9" fillId="8" borderId="18" xfId="0" applyNumberFormat="1" applyFont="1" applyFill="1" applyBorder="1" applyProtection="1"/>
    <xf numFmtId="3" fontId="9" fillId="2" borderId="0" xfId="0" applyNumberFormat="1" applyFont="1" applyFill="1" applyProtection="1"/>
    <xf numFmtId="6" fontId="9" fillId="0" borderId="0" xfId="0" applyNumberFormat="1" applyFont="1" applyAlignment="1" applyProtection="1"/>
    <xf numFmtId="14" fontId="30" fillId="0" borderId="18" xfId="0" applyNumberFormat="1" applyFont="1" applyBorder="1" applyAlignment="1" applyProtection="1">
      <alignment horizontal="center"/>
    </xf>
    <xf numFmtId="0" fontId="9" fillId="0" borderId="0" xfId="0" quotePrefix="1" applyFont="1" applyAlignment="1" applyProtection="1"/>
    <xf numFmtId="6" fontId="30" fillId="0" borderId="0" xfId="0" applyNumberFormat="1" applyFont="1" applyAlignment="1" applyProtection="1"/>
    <xf numFmtId="0" fontId="29" fillId="0" borderId="0" xfId="0" applyFont="1" applyProtection="1"/>
    <xf numFmtId="6" fontId="29" fillId="5" borderId="1" xfId="0" applyNumberFormat="1" applyFont="1" applyFill="1" applyBorder="1" applyProtection="1"/>
    <xf numFmtId="6" fontId="29" fillId="5" borderId="13" xfId="0" applyNumberFormat="1" applyFont="1" applyFill="1" applyBorder="1" applyProtection="1"/>
    <xf numFmtId="6" fontId="29" fillId="2" borderId="0" xfId="0" applyNumberFormat="1" applyFont="1" applyFill="1" applyProtection="1"/>
    <xf numFmtId="38" fontId="29" fillId="2" borderId="0" xfId="0" applyNumberFormat="1" applyFont="1" applyFill="1" applyAlignment="1" applyProtection="1">
      <alignment horizontal="left"/>
    </xf>
    <xf numFmtId="6" fontId="13" fillId="8" borderId="18" xfId="0" applyNumberFormat="1" applyFont="1" applyFill="1" applyBorder="1" applyProtection="1"/>
    <xf numFmtId="6" fontId="13" fillId="2" borderId="0" xfId="0" applyNumberFormat="1" applyFont="1" applyFill="1" applyProtection="1"/>
    <xf numFmtId="14" fontId="13" fillId="0" borderId="0" xfId="0" applyNumberFormat="1" applyFont="1" applyAlignment="1" applyProtection="1">
      <alignment horizontal="center"/>
    </xf>
    <xf numFmtId="6" fontId="13" fillId="0" borderId="0" xfId="0" applyNumberFormat="1" applyFont="1" applyAlignment="1" applyProtection="1">
      <alignment horizontal="centerContinuous"/>
    </xf>
    <xf numFmtId="0" fontId="13" fillId="0" borderId="0" xfId="0" applyFont="1" applyProtection="1"/>
    <xf numFmtId="6" fontId="13" fillId="2" borderId="3" xfId="0" applyNumberFormat="1" applyFont="1" applyFill="1" applyBorder="1" applyProtection="1"/>
    <xf numFmtId="6" fontId="13" fillId="2" borderId="0" xfId="0" applyNumberFormat="1" applyFont="1" applyFill="1" applyBorder="1" applyProtection="1"/>
    <xf numFmtId="5" fontId="22" fillId="0" borderId="0" xfId="0" applyNumberFormat="1" applyFont="1" applyBorder="1" applyProtection="1"/>
    <xf numFmtId="6" fontId="13" fillId="2" borderId="20" xfId="0" applyNumberFormat="1" applyFont="1" applyFill="1" applyBorder="1" applyProtection="1"/>
    <xf numFmtId="37" fontId="13" fillId="2" borderId="0" xfId="1" applyNumberFormat="1" applyFont="1" applyFill="1" applyBorder="1" applyProtection="1"/>
    <xf numFmtId="3" fontId="13" fillId="8" borderId="18" xfId="0" applyNumberFormat="1" applyFont="1" applyFill="1" applyBorder="1" applyProtection="1"/>
    <xf numFmtId="3" fontId="13" fillId="2" borderId="2" xfId="1" applyNumberFormat="1" applyFont="1" applyFill="1" applyBorder="1" applyProtection="1"/>
    <xf numFmtId="0" fontId="13" fillId="2" borderId="0" xfId="1" applyNumberFormat="1" applyFont="1" applyFill="1" applyProtection="1"/>
    <xf numFmtId="1" fontId="13" fillId="2" borderId="0" xfId="0" applyNumberFormat="1" applyFont="1" applyFill="1" applyProtection="1"/>
    <xf numFmtId="37" fontId="13" fillId="2" borderId="0" xfId="1" applyNumberFormat="1" applyFont="1" applyFill="1" applyProtection="1"/>
    <xf numFmtId="37" fontId="13" fillId="2" borderId="0" xfId="0" applyNumberFormat="1" applyFont="1" applyFill="1" applyProtection="1"/>
    <xf numFmtId="38" fontId="13" fillId="8" borderId="18" xfId="0" applyNumberFormat="1" applyFont="1" applyFill="1" applyBorder="1" applyProtection="1"/>
    <xf numFmtId="37" fontId="13" fillId="2" borderId="2" xfId="1" applyNumberFormat="1" applyFont="1" applyFill="1" applyBorder="1" applyProtection="1"/>
    <xf numFmtId="3" fontId="13" fillId="2" borderId="0" xfId="0" applyNumberFormat="1" applyFont="1" applyFill="1" applyProtection="1"/>
    <xf numFmtId="10" fontId="13" fillId="8" borderId="18" xfId="0" applyNumberFormat="1" applyFont="1" applyFill="1" applyBorder="1" applyProtection="1"/>
    <xf numFmtId="0" fontId="10" fillId="0" borderId="0" xfId="6"/>
    <xf numFmtId="6" fontId="9" fillId="0" borderId="0" xfId="6" applyNumberFormat="1" applyFont="1" applyAlignment="1" applyProtection="1">
      <alignment horizontal="centerContinuous"/>
    </xf>
    <xf numFmtId="14" fontId="9" fillId="0" borderId="0" xfId="6" applyNumberFormat="1" applyFont="1" applyAlignment="1" applyProtection="1">
      <alignment horizontal="center"/>
    </xf>
    <xf numFmtId="6" fontId="9" fillId="2" borderId="0" xfId="6" applyNumberFormat="1" applyFont="1" applyFill="1" applyProtection="1"/>
    <xf numFmtId="0" fontId="9" fillId="2" borderId="0" xfId="6" applyFont="1" applyFill="1" applyAlignment="1" applyProtection="1">
      <alignment horizontal="left"/>
    </xf>
    <xf numFmtId="6" fontId="9" fillId="2" borderId="3" xfId="6" applyNumberFormat="1" applyFont="1" applyFill="1" applyBorder="1" applyProtection="1"/>
    <xf numFmtId="6" fontId="9" fillId="2" borderId="20" xfId="6" applyNumberFormat="1" applyFont="1" applyFill="1" applyBorder="1" applyProtection="1"/>
    <xf numFmtId="37" fontId="9" fillId="2" borderId="0" xfId="7" applyNumberFormat="1" applyFont="1" applyFill="1" applyBorder="1" applyProtection="1"/>
    <xf numFmtId="37" fontId="9" fillId="2" borderId="0" xfId="6" applyNumberFormat="1" applyFont="1" applyFill="1" applyProtection="1"/>
    <xf numFmtId="37" fontId="9" fillId="2" borderId="2" xfId="7" applyNumberFormat="1" applyFont="1" applyFill="1" applyBorder="1" applyProtection="1"/>
    <xf numFmtId="3" fontId="9" fillId="2" borderId="2" xfId="7" applyNumberFormat="1" applyFont="1" applyFill="1" applyBorder="1" applyProtection="1"/>
    <xf numFmtId="0" fontId="9" fillId="2" borderId="0" xfId="7" applyNumberFormat="1" applyFont="1" applyFill="1" applyProtection="1"/>
    <xf numFmtId="1" fontId="9" fillId="2" borderId="0" xfId="6" applyNumberFormat="1" applyFont="1" applyFill="1" applyProtection="1"/>
    <xf numFmtId="37" fontId="9" fillId="2" borderId="0" xfId="7" applyNumberFormat="1" applyFont="1" applyFill="1" applyProtection="1"/>
    <xf numFmtId="5" fontId="10" fillId="0" borderId="0" xfId="6" applyNumberFormat="1" applyFont="1" applyBorder="1" applyProtection="1"/>
    <xf numFmtId="6" fontId="9" fillId="2" borderId="0" xfId="6" applyNumberFormat="1" applyFont="1" applyFill="1" applyBorder="1" applyProtection="1"/>
    <xf numFmtId="6" fontId="9" fillId="8" borderId="18" xfId="6" applyNumberFormat="1" applyFont="1" applyFill="1" applyBorder="1" applyProtection="1"/>
    <xf numFmtId="38" fontId="9" fillId="8" borderId="18" xfId="6" applyNumberFormat="1" applyFont="1" applyFill="1" applyBorder="1" applyProtection="1"/>
    <xf numFmtId="10" fontId="9" fillId="8" borderId="18" xfId="6" applyNumberFormat="1" applyFont="1" applyFill="1" applyBorder="1" applyProtection="1"/>
    <xf numFmtId="3" fontId="9" fillId="8" borderId="18" xfId="6" applyNumberFormat="1" applyFont="1" applyFill="1" applyBorder="1" applyProtection="1"/>
    <xf numFmtId="3" fontId="9" fillId="2" borderId="0" xfId="6" applyNumberFormat="1" applyFont="1" applyFill="1" applyProtection="1"/>
    <xf numFmtId="6" fontId="10" fillId="5" borderId="7" xfId="0" applyNumberFormat="1" applyFont="1" applyFill="1" applyBorder="1" applyProtection="1"/>
    <xf numFmtId="38" fontId="9" fillId="2" borderId="0" xfId="0" applyNumberFormat="1" applyFont="1" applyFill="1" applyAlignment="1" applyProtection="1"/>
  </cellXfs>
  <cellStyles count="11">
    <cellStyle name="Comma" xfId="1" builtinId="3"/>
    <cellStyle name="Comma 2" xfId="7" xr:uid="{00000000-0005-0000-0000-000001000000}"/>
    <cellStyle name="Currency" xfId="2" builtinId="4"/>
    <cellStyle name="Currency 2" xfId="8" xr:uid="{00000000-0005-0000-0000-000003000000}"/>
    <cellStyle name="Euro" xfId="9" xr:uid="{00000000-0005-0000-0000-000004000000}"/>
    <cellStyle name="Normal" xfId="0" builtinId="0"/>
    <cellStyle name="Normal 2" xfId="6" xr:uid="{00000000-0005-0000-0000-000006000000}"/>
    <cellStyle name="Normal_SUMMARY" xfId="3" xr:uid="{00000000-0005-0000-0000-000007000000}"/>
    <cellStyle name="Normal_SUMMARY_1" xfId="4" xr:uid="{00000000-0005-0000-0000-000008000000}"/>
    <cellStyle name="Percent" xfId="5" builtinId="5"/>
    <cellStyle name="Percent 2" xfId="10" xr:uid="{00000000-0005-0000-0000-00000A000000}"/>
  </cellStyles>
  <dxfs count="39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CF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Bungalow\ICF-ID%20FCP%20Forms-FY15%20-%202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Mesa%20Vista\MV%20Cost%20Report%208-25-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Northside\ICF-ID%20FCP%20Forms-FY15%20-%2022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Provo\ICF-ID%20FCP%20Forms-FY15%20-%2023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Topham%20Tiny%20Tots\Topham%20Tiny%20Tots%20Inc_%20ICF-ID%20FCP%20Forms-FY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West%20Jordan\West%20Jordan%20FCP%20June%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Wide%20Horizons,%20Trinity%20Mission\ICF-ID%20FCP%20Forms-FY15-Wide%20Horiz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Eastside\ICF-ID%20FCP%20Forms-FY15%20-%202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Hidden%20Hollow\ICF-ID%20FCP%20Forms-FY15%20-%20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Hillcrest%20Care%20Center\ICF-ID%20FCP%20Forms-FY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Lindon\ICF-ID%20FCP%20Forms-FY15%20-%202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Medallion%20Manor\ICF-ID%20FCP%20Forms-FY15%20-%20Medallion%20Prov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Medallion%20-%20Lehi\ICF-ID%20FCP%20Forms-FY15%20-%20Medallion%20Leh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Medallion%20-%20Payson\ICF-ID%20FCP%20Forms-FY15%20-%20Medallion%20Pays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5\2015%20FCP\ICF-ID%20FCPs%20FY15\Medallion%20-%20Springville\ICF-ID%20FCP%20Forms-FY15%20-%20Medallion%20Springvi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1459811</v>
          </cell>
          <cell r="G10">
            <v>0</v>
          </cell>
        </row>
        <row r="15">
          <cell r="E15">
            <v>63844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9800</v>
          </cell>
          <cell r="G40">
            <v>4642</v>
          </cell>
        </row>
      </sheetData>
      <sheetData sheetId="6"/>
      <sheetData sheetId="7">
        <row r="10">
          <cell r="D10">
            <v>31680</v>
          </cell>
          <cell r="F10"/>
        </row>
        <row r="11">
          <cell r="D11"/>
          <cell r="F11"/>
        </row>
        <row r="12">
          <cell r="D12">
            <v>20125</v>
          </cell>
          <cell r="F12"/>
        </row>
        <row r="13">
          <cell r="D13">
            <v>72001</v>
          </cell>
          <cell r="F13">
            <v>-66498</v>
          </cell>
        </row>
        <row r="14">
          <cell r="D14"/>
          <cell r="F14"/>
        </row>
        <row r="15">
          <cell r="D15">
            <v>94994</v>
          </cell>
          <cell r="F15"/>
        </row>
        <row r="16">
          <cell r="D16">
            <v>95886</v>
          </cell>
          <cell r="F16">
            <v>8089</v>
          </cell>
        </row>
        <row r="17">
          <cell r="D17"/>
          <cell r="F17"/>
        </row>
        <row r="18">
          <cell r="D18">
            <v>14280</v>
          </cell>
          <cell r="F18"/>
        </row>
        <row r="19">
          <cell r="D19">
            <v>3683</v>
          </cell>
          <cell r="F19"/>
        </row>
        <row r="20">
          <cell r="D20">
            <v>6144</v>
          </cell>
          <cell r="F20">
            <v>-3942</v>
          </cell>
        </row>
        <row r="21">
          <cell r="D21"/>
          <cell r="F21"/>
        </row>
        <row r="22">
          <cell r="D22"/>
          <cell r="F22"/>
        </row>
        <row r="23">
          <cell r="D23">
            <v>9707</v>
          </cell>
          <cell r="F23"/>
        </row>
        <row r="24">
          <cell r="D24"/>
          <cell r="F24"/>
        </row>
        <row r="25">
          <cell r="D25">
            <v>2731</v>
          </cell>
          <cell r="F25">
            <v>-241</v>
          </cell>
        </row>
        <row r="26">
          <cell r="D26">
            <v>73852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25369</v>
          </cell>
          <cell r="F29">
            <v>-25369</v>
          </cell>
        </row>
        <row r="30">
          <cell r="D30"/>
          <cell r="F30">
            <v>0</v>
          </cell>
        </row>
        <row r="31">
          <cell r="D31">
            <v>16878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25</v>
          </cell>
          <cell r="F39"/>
        </row>
        <row r="40">
          <cell r="D40"/>
          <cell r="F40"/>
        </row>
        <row r="41">
          <cell r="D41">
            <v>3340</v>
          </cell>
          <cell r="F41"/>
        </row>
        <row r="42">
          <cell r="D42"/>
          <cell r="F42"/>
        </row>
        <row r="43">
          <cell r="D43">
            <v>2657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3378</v>
          </cell>
          <cell r="F57"/>
        </row>
        <row r="58">
          <cell r="D58">
            <v>18920</v>
          </cell>
          <cell r="F58"/>
        </row>
        <row r="59">
          <cell r="D59">
            <v>53093</v>
          </cell>
          <cell r="F59">
            <v>-4697</v>
          </cell>
        </row>
        <row r="60">
          <cell r="D60"/>
          <cell r="F60"/>
        </row>
        <row r="61">
          <cell r="D61">
            <v>3659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1775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4244</v>
          </cell>
          <cell r="F67"/>
        </row>
        <row r="68">
          <cell r="D68"/>
          <cell r="F68"/>
        </row>
        <row r="69">
          <cell r="D69">
            <v>1081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13334</v>
          </cell>
          <cell r="F78"/>
        </row>
        <row r="79">
          <cell r="D79"/>
          <cell r="F79">
            <v>1416</v>
          </cell>
        </row>
        <row r="80">
          <cell r="D80">
            <v>1404</v>
          </cell>
          <cell r="F80"/>
        </row>
        <row r="81">
          <cell r="D81"/>
          <cell r="F81"/>
        </row>
        <row r="82">
          <cell r="D82"/>
          <cell r="F82"/>
        </row>
        <row r="83">
          <cell r="D83">
            <v>5555</v>
          </cell>
          <cell r="F83"/>
        </row>
        <row r="84">
          <cell r="D84">
            <v>398</v>
          </cell>
          <cell r="F84"/>
        </row>
        <row r="85">
          <cell r="D85">
            <v>33084</v>
          </cell>
          <cell r="F85"/>
        </row>
        <row r="86">
          <cell r="D86"/>
          <cell r="F86"/>
        </row>
        <row r="87">
          <cell r="D87">
            <v>16596</v>
          </cell>
          <cell r="F87"/>
        </row>
        <row r="88">
          <cell r="D88"/>
          <cell r="F88"/>
        </row>
        <row r="89">
          <cell r="D89">
            <v>13497</v>
          </cell>
          <cell r="F89"/>
        </row>
        <row r="93">
          <cell r="D93">
            <v>41810</v>
          </cell>
          <cell r="F93"/>
        </row>
        <row r="94">
          <cell r="D94"/>
          <cell r="F94">
            <v>4441</v>
          </cell>
        </row>
        <row r="95">
          <cell r="D95">
            <v>3562</v>
          </cell>
          <cell r="F95"/>
        </row>
        <row r="96">
          <cell r="D96">
            <v>70022</v>
          </cell>
          <cell r="F96"/>
        </row>
        <row r="97">
          <cell r="D97">
            <v>6316</v>
          </cell>
          <cell r="F97"/>
        </row>
        <row r="98">
          <cell r="D98">
            <v>912</v>
          </cell>
          <cell r="F98"/>
        </row>
        <row r="102">
          <cell r="D102">
            <v>22037</v>
          </cell>
          <cell r="F102"/>
        </row>
        <row r="103">
          <cell r="D103"/>
          <cell r="F103">
            <v>2341</v>
          </cell>
        </row>
        <row r="104">
          <cell r="D104">
            <v>2996</v>
          </cell>
          <cell r="F104"/>
        </row>
        <row r="105">
          <cell r="D105"/>
          <cell r="F105"/>
        </row>
        <row r="106">
          <cell r="D106"/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8930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80246</v>
          </cell>
          <cell r="F129"/>
        </row>
        <row r="130">
          <cell r="D130"/>
          <cell r="F130">
            <v>8523</v>
          </cell>
        </row>
        <row r="131">
          <cell r="D131">
            <v>11759</v>
          </cell>
          <cell r="F131"/>
        </row>
        <row r="132">
          <cell r="D132"/>
          <cell r="F132">
            <v>1249</v>
          </cell>
        </row>
        <row r="133">
          <cell r="D133"/>
          <cell r="F133"/>
        </row>
        <row r="134">
          <cell r="D134">
            <v>3773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11420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2530</v>
          </cell>
          <cell r="F154"/>
        </row>
        <row r="158">
          <cell r="D158">
            <v>456882</v>
          </cell>
          <cell r="F158"/>
        </row>
        <row r="159">
          <cell r="D159"/>
          <cell r="F159">
            <v>48528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1550</v>
          </cell>
          <cell r="F162"/>
        </row>
        <row r="163">
          <cell r="D163">
            <v>2000</v>
          </cell>
          <cell r="F163"/>
        </row>
        <row r="164">
          <cell r="D164"/>
          <cell r="F164"/>
        </row>
        <row r="165">
          <cell r="D165">
            <v>2117</v>
          </cell>
          <cell r="F165"/>
        </row>
        <row r="166">
          <cell r="D166">
            <v>8901</v>
          </cell>
          <cell r="F166"/>
        </row>
        <row r="167">
          <cell r="D167">
            <v>4480</v>
          </cell>
          <cell r="F167"/>
        </row>
        <row r="168">
          <cell r="D168">
            <v>166425</v>
          </cell>
          <cell r="F168"/>
        </row>
        <row r="169">
          <cell r="D169">
            <v>258</v>
          </cell>
          <cell r="F169"/>
        </row>
        <row r="170">
          <cell r="D170">
            <v>3011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1536</v>
          </cell>
          <cell r="F189"/>
        </row>
        <row r="190">
          <cell r="D190"/>
          <cell r="F190"/>
        </row>
        <row r="191">
          <cell r="D191">
            <v>6710</v>
          </cell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63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1563616</v>
          </cell>
        </row>
      </sheetData>
      <sheetData sheetId="8"/>
      <sheetData sheetId="9"/>
      <sheetData sheetId="10">
        <row r="9">
          <cell r="C9">
            <v>8348</v>
          </cell>
          <cell r="D9">
            <v>365</v>
          </cell>
          <cell r="E9"/>
          <cell r="F9"/>
        </row>
        <row r="22">
          <cell r="G22">
            <v>26</v>
          </cell>
        </row>
        <row r="24">
          <cell r="G24">
            <v>26</v>
          </cell>
        </row>
        <row r="28">
          <cell r="G28">
            <v>9490</v>
          </cell>
        </row>
        <row r="30">
          <cell r="G30">
            <v>0.9181243414120126</v>
          </cell>
        </row>
        <row r="32">
          <cell r="G32">
            <v>0.9181243414120126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D"/>
      <sheetName val="Sch C-2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2784391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3175</v>
          </cell>
          <cell r="G40">
            <v>0</v>
          </cell>
        </row>
      </sheetData>
      <sheetData sheetId="6"/>
      <sheetData sheetId="7">
        <row r="10">
          <cell r="D10">
            <v>244000</v>
          </cell>
          <cell r="F10"/>
        </row>
        <row r="11">
          <cell r="D11">
            <v>0</v>
          </cell>
          <cell r="F11"/>
        </row>
        <row r="12">
          <cell r="D12">
            <v>28812</v>
          </cell>
          <cell r="F12"/>
        </row>
        <row r="13">
          <cell r="D13">
            <v>27819</v>
          </cell>
          <cell r="F13"/>
        </row>
        <row r="14">
          <cell r="D14">
            <v>0</v>
          </cell>
          <cell r="F14"/>
        </row>
        <row r="15">
          <cell r="D15">
            <v>0</v>
          </cell>
          <cell r="F15"/>
        </row>
        <row r="16">
          <cell r="D16">
            <v>0</v>
          </cell>
          <cell r="F16"/>
        </row>
        <row r="17">
          <cell r="D17">
            <v>0</v>
          </cell>
          <cell r="F17"/>
        </row>
        <row r="18">
          <cell r="D18">
            <v>8845</v>
          </cell>
          <cell r="F18"/>
        </row>
        <row r="19">
          <cell r="D19">
            <v>12563</v>
          </cell>
          <cell r="F19"/>
        </row>
        <row r="20">
          <cell r="D20">
            <v>13843</v>
          </cell>
          <cell r="F20"/>
        </row>
        <row r="21">
          <cell r="D21">
            <v>19934</v>
          </cell>
          <cell r="F21"/>
        </row>
        <row r="22">
          <cell r="D22">
            <v>0</v>
          </cell>
          <cell r="F22"/>
        </row>
        <row r="23">
          <cell r="D23">
            <v>7929</v>
          </cell>
          <cell r="F23"/>
        </row>
        <row r="24">
          <cell r="D24">
            <v>0</v>
          </cell>
          <cell r="F24"/>
        </row>
        <row r="25">
          <cell r="D25">
            <v>27533</v>
          </cell>
          <cell r="F25"/>
        </row>
        <row r="26">
          <cell r="D26">
            <v>152937</v>
          </cell>
          <cell r="F26"/>
        </row>
        <row r="27">
          <cell r="D27">
            <v>4720</v>
          </cell>
          <cell r="F27"/>
        </row>
        <row r="28">
          <cell r="D28">
            <v>62662</v>
          </cell>
          <cell r="F28">
            <v>-62662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14329</v>
          </cell>
          <cell r="F31"/>
        </row>
        <row r="32">
          <cell r="D32">
            <v>21335</v>
          </cell>
          <cell r="F32"/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/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/>
        </row>
        <row r="37">
          <cell r="D37">
            <v>0</v>
          </cell>
          <cell r="F37"/>
        </row>
        <row r="38">
          <cell r="D38">
            <v>1122</v>
          </cell>
          <cell r="F38"/>
        </row>
        <row r="39">
          <cell r="D39">
            <v>2103</v>
          </cell>
          <cell r="F39"/>
        </row>
        <row r="40">
          <cell r="D40">
            <v>0</v>
          </cell>
          <cell r="F40"/>
        </row>
        <row r="41">
          <cell r="D41">
            <v>1992</v>
          </cell>
          <cell r="F41"/>
        </row>
        <row r="42">
          <cell r="D42">
            <v>0</v>
          </cell>
          <cell r="F42"/>
        </row>
        <row r="43">
          <cell r="D43">
            <v>2100</v>
          </cell>
          <cell r="F43"/>
        </row>
        <row r="44">
          <cell r="D44">
            <v>0</v>
          </cell>
          <cell r="F44"/>
        </row>
        <row r="45">
          <cell r="D45">
            <v>0</v>
          </cell>
          <cell r="F45"/>
        </row>
        <row r="57">
          <cell r="D57">
            <v>0</v>
          </cell>
          <cell r="F57"/>
        </row>
        <row r="58">
          <cell r="D58">
            <v>42492.22</v>
          </cell>
          <cell r="F58"/>
        </row>
        <row r="59">
          <cell r="D59">
            <v>33331</v>
          </cell>
          <cell r="F59"/>
        </row>
        <row r="60">
          <cell r="D60">
            <v>8929</v>
          </cell>
          <cell r="F60"/>
        </row>
        <row r="61">
          <cell r="D61">
            <v>8623</v>
          </cell>
          <cell r="F61"/>
        </row>
        <row r="62">
          <cell r="D62">
            <v>0</v>
          </cell>
          <cell r="F62"/>
        </row>
        <row r="63">
          <cell r="D63">
            <v>0</v>
          </cell>
          <cell r="F63"/>
        </row>
        <row r="64">
          <cell r="D64">
            <v>17189.2</v>
          </cell>
          <cell r="F64"/>
        </row>
        <row r="65">
          <cell r="D65">
            <v>0</v>
          </cell>
          <cell r="F65"/>
        </row>
        <row r="66">
          <cell r="D66">
            <v>2162</v>
          </cell>
          <cell r="F66"/>
        </row>
        <row r="67">
          <cell r="D67">
            <v>13326</v>
          </cell>
          <cell r="F67"/>
        </row>
        <row r="68">
          <cell r="D68">
            <v>0</v>
          </cell>
          <cell r="F68"/>
        </row>
        <row r="69">
          <cell r="D69">
            <v>6548</v>
          </cell>
          <cell r="F69"/>
        </row>
        <row r="70">
          <cell r="D70">
            <v>0</v>
          </cell>
          <cell r="F70"/>
        </row>
        <row r="71">
          <cell r="D71">
            <v>516.29</v>
          </cell>
          <cell r="F71"/>
        </row>
        <row r="72">
          <cell r="D72">
            <v>0</v>
          </cell>
          <cell r="F72"/>
        </row>
        <row r="73">
          <cell r="D73">
            <v>0</v>
          </cell>
          <cell r="F73"/>
        </row>
        <row r="78">
          <cell r="D78">
            <v>42462</v>
          </cell>
          <cell r="F78"/>
        </row>
        <row r="79">
          <cell r="D79">
            <v>9473</v>
          </cell>
          <cell r="F79"/>
        </row>
        <row r="80">
          <cell r="D80">
            <v>1091</v>
          </cell>
          <cell r="F80"/>
        </row>
        <row r="81">
          <cell r="D81">
            <v>0</v>
          </cell>
          <cell r="F81"/>
        </row>
        <row r="82">
          <cell r="D82">
            <v>11514</v>
          </cell>
          <cell r="F82"/>
        </row>
        <row r="83">
          <cell r="D83">
            <v>18404</v>
          </cell>
          <cell r="F83"/>
        </row>
        <row r="84">
          <cell r="D84">
            <v>36226</v>
          </cell>
          <cell r="F84"/>
        </row>
        <row r="85">
          <cell r="D85">
            <v>1985</v>
          </cell>
          <cell r="F85"/>
        </row>
        <row r="86">
          <cell r="D86">
            <v>30853</v>
          </cell>
          <cell r="F86"/>
        </row>
        <row r="87">
          <cell r="D87">
            <v>35341</v>
          </cell>
          <cell r="F87"/>
        </row>
        <row r="88">
          <cell r="D88">
            <v>0</v>
          </cell>
          <cell r="F88"/>
        </row>
        <row r="89">
          <cell r="D89">
            <v>0</v>
          </cell>
          <cell r="F89"/>
        </row>
        <row r="93">
          <cell r="D93">
            <v>134638</v>
          </cell>
          <cell r="F93"/>
        </row>
        <row r="94">
          <cell r="D94">
            <v>26199</v>
          </cell>
          <cell r="F94"/>
        </row>
        <row r="95">
          <cell r="D95">
            <v>2258</v>
          </cell>
          <cell r="F95"/>
        </row>
        <row r="96">
          <cell r="D96">
            <v>118743</v>
          </cell>
          <cell r="F96"/>
        </row>
        <row r="97">
          <cell r="D97">
            <v>10261</v>
          </cell>
          <cell r="F97"/>
        </row>
        <row r="98">
          <cell r="D98">
            <v>0</v>
          </cell>
          <cell r="F98"/>
        </row>
        <row r="102">
          <cell r="D102">
            <v>13574</v>
          </cell>
          <cell r="F102"/>
        </row>
        <row r="103">
          <cell r="D103">
            <v>1173</v>
          </cell>
          <cell r="F103"/>
        </row>
        <row r="104">
          <cell r="D104">
            <v>3291</v>
          </cell>
          <cell r="F104"/>
        </row>
        <row r="105">
          <cell r="D105">
            <v>0</v>
          </cell>
          <cell r="F105"/>
        </row>
        <row r="106">
          <cell r="D106">
            <v>5859</v>
          </cell>
          <cell r="F106"/>
        </row>
        <row r="107">
          <cell r="D107">
            <v>0</v>
          </cell>
          <cell r="F107"/>
        </row>
        <row r="121">
          <cell r="D121">
            <v>71771</v>
          </cell>
          <cell r="F121"/>
        </row>
        <row r="122">
          <cell r="D122">
            <v>10678</v>
          </cell>
          <cell r="F122"/>
        </row>
        <row r="123">
          <cell r="D123">
            <v>24144</v>
          </cell>
          <cell r="F123"/>
        </row>
        <row r="124">
          <cell r="D124">
            <v>0</v>
          </cell>
          <cell r="F124"/>
        </row>
        <row r="125">
          <cell r="D125">
            <v>0</v>
          </cell>
          <cell r="F125"/>
        </row>
        <row r="129">
          <cell r="D129">
            <v>91610</v>
          </cell>
          <cell r="F129"/>
        </row>
        <row r="130">
          <cell r="D130">
            <v>21813</v>
          </cell>
          <cell r="F130"/>
        </row>
        <row r="131">
          <cell r="D131">
            <v>129099</v>
          </cell>
          <cell r="F131"/>
        </row>
        <row r="132">
          <cell r="D132">
            <v>27747</v>
          </cell>
          <cell r="F132"/>
        </row>
        <row r="133">
          <cell r="D133">
            <v>0</v>
          </cell>
          <cell r="F133"/>
        </row>
        <row r="134">
          <cell r="D134">
            <v>38141</v>
          </cell>
          <cell r="F134"/>
        </row>
        <row r="135">
          <cell r="D135">
            <v>303</v>
          </cell>
          <cell r="F135"/>
        </row>
        <row r="136">
          <cell r="D136">
            <v>0</v>
          </cell>
          <cell r="F136"/>
        </row>
        <row r="137">
          <cell r="D137">
            <v>7067</v>
          </cell>
          <cell r="F137"/>
        </row>
        <row r="138">
          <cell r="D138">
            <v>24000</v>
          </cell>
          <cell r="F138"/>
        </row>
        <row r="139">
          <cell r="D139">
            <v>0</v>
          </cell>
          <cell r="F139"/>
        </row>
        <row r="141">
          <cell r="D141">
            <v>0</v>
          </cell>
          <cell r="F141"/>
        </row>
        <row r="142">
          <cell r="D142">
            <v>0</v>
          </cell>
          <cell r="F142"/>
        </row>
        <row r="143">
          <cell r="D143">
            <v>0</v>
          </cell>
          <cell r="F143"/>
        </row>
        <row r="144">
          <cell r="D144">
            <v>0</v>
          </cell>
          <cell r="F144"/>
        </row>
        <row r="145">
          <cell r="D145">
            <v>0</v>
          </cell>
          <cell r="F145"/>
        </row>
        <row r="146">
          <cell r="D146">
            <v>0</v>
          </cell>
          <cell r="F146"/>
        </row>
        <row r="150">
          <cell r="D150">
            <v>54931</v>
          </cell>
          <cell r="F150"/>
        </row>
        <row r="151">
          <cell r="D151">
            <v>14467</v>
          </cell>
          <cell r="F151"/>
        </row>
        <row r="152">
          <cell r="D152">
            <v>14563</v>
          </cell>
          <cell r="F152"/>
        </row>
        <row r="153">
          <cell r="D153">
            <v>17395</v>
          </cell>
          <cell r="F153"/>
        </row>
        <row r="154">
          <cell r="D154">
            <v>0</v>
          </cell>
          <cell r="F154"/>
        </row>
        <row r="158">
          <cell r="D158">
            <v>444353</v>
          </cell>
          <cell r="F158"/>
        </row>
        <row r="159">
          <cell r="D159">
            <v>72658</v>
          </cell>
          <cell r="F159"/>
        </row>
        <row r="160">
          <cell r="D160">
            <v>16182</v>
          </cell>
          <cell r="F160"/>
        </row>
        <row r="161">
          <cell r="D161">
            <v>680</v>
          </cell>
          <cell r="F161"/>
        </row>
        <row r="162">
          <cell r="D162">
            <v>8075</v>
          </cell>
          <cell r="F162"/>
        </row>
        <row r="163">
          <cell r="D163">
            <v>5700</v>
          </cell>
          <cell r="F163"/>
        </row>
        <row r="164">
          <cell r="D164">
            <v>3280</v>
          </cell>
          <cell r="F164"/>
        </row>
        <row r="165">
          <cell r="D165">
            <v>2194</v>
          </cell>
          <cell r="F165"/>
        </row>
        <row r="166">
          <cell r="D166">
            <v>0</v>
          </cell>
          <cell r="F166"/>
        </row>
        <row r="167">
          <cell r="D167">
            <v>399849</v>
          </cell>
          <cell r="F167"/>
        </row>
        <row r="168">
          <cell r="D168">
            <v>0</v>
          </cell>
          <cell r="F168"/>
        </row>
        <row r="169">
          <cell r="D169">
            <v>0</v>
          </cell>
          <cell r="F169"/>
        </row>
        <row r="170">
          <cell r="D170">
            <v>1439</v>
          </cell>
          <cell r="F170"/>
        </row>
        <row r="171">
          <cell r="D171">
            <v>0</v>
          </cell>
          <cell r="F171"/>
        </row>
        <row r="186">
          <cell r="D186">
            <v>0</v>
          </cell>
          <cell r="F186"/>
        </row>
        <row r="187">
          <cell r="D187">
            <v>0</v>
          </cell>
          <cell r="F187"/>
        </row>
        <row r="188">
          <cell r="D188">
            <v>0</v>
          </cell>
          <cell r="F188"/>
        </row>
        <row r="189">
          <cell r="D189">
            <v>22800</v>
          </cell>
          <cell r="F189"/>
        </row>
        <row r="190">
          <cell r="D190">
            <v>0</v>
          </cell>
          <cell r="F190"/>
        </row>
        <row r="191">
          <cell r="D191">
            <v>8897</v>
          </cell>
          <cell r="F191"/>
        </row>
        <row r="192">
          <cell r="D192">
            <v>0</v>
          </cell>
          <cell r="F192"/>
        </row>
        <row r="193">
          <cell r="D193">
            <v>0</v>
          </cell>
          <cell r="F193"/>
        </row>
        <row r="194">
          <cell r="D194">
            <v>662</v>
          </cell>
          <cell r="F194"/>
        </row>
        <row r="195">
          <cell r="D195">
            <v>0</v>
          </cell>
          <cell r="F195"/>
        </row>
        <row r="196">
          <cell r="D196">
            <v>0</v>
          </cell>
          <cell r="F196"/>
        </row>
        <row r="197">
          <cell r="D197">
            <v>0</v>
          </cell>
          <cell r="F197"/>
        </row>
        <row r="198">
          <cell r="D198">
            <v>0</v>
          </cell>
          <cell r="F198"/>
        </row>
        <row r="199">
          <cell r="D199">
            <v>0</v>
          </cell>
          <cell r="F199"/>
        </row>
        <row r="204">
          <cell r="D204">
            <v>2825538</v>
          </cell>
        </row>
      </sheetData>
      <sheetData sheetId="8"/>
      <sheetData sheetId="9">
        <row r="9">
          <cell r="C9">
            <v>19622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54</v>
          </cell>
        </row>
        <row r="24">
          <cell r="G24">
            <v>54</v>
          </cell>
        </row>
        <row r="28">
          <cell r="G28">
            <v>19710</v>
          </cell>
        </row>
        <row r="30">
          <cell r="G30">
            <v>0.99553526128868597</v>
          </cell>
        </row>
        <row r="32">
          <cell r="G32">
            <v>0.99553526128868597</v>
          </cell>
        </row>
        <row r="34">
          <cell r="G34">
            <v>1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761735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5336</v>
          </cell>
          <cell r="G40">
            <v>2359</v>
          </cell>
        </row>
      </sheetData>
      <sheetData sheetId="6"/>
      <sheetData sheetId="7">
        <row r="10">
          <cell r="D10">
            <v>39007</v>
          </cell>
          <cell r="F10"/>
        </row>
        <row r="11">
          <cell r="D11"/>
          <cell r="F11"/>
        </row>
        <row r="12">
          <cell r="D12">
            <v>6076</v>
          </cell>
          <cell r="F12"/>
        </row>
        <row r="13">
          <cell r="D13">
            <v>31212</v>
          </cell>
          <cell r="F13">
            <v>-26047</v>
          </cell>
        </row>
        <row r="14">
          <cell r="D14"/>
          <cell r="F14"/>
        </row>
        <row r="15">
          <cell r="D15">
            <v>43844</v>
          </cell>
          <cell r="F15"/>
        </row>
        <row r="16">
          <cell r="D16">
            <v>42539</v>
          </cell>
          <cell r="F16">
            <v>3589</v>
          </cell>
        </row>
        <row r="17">
          <cell r="D17">
            <v>200</v>
          </cell>
          <cell r="F17"/>
        </row>
        <row r="18">
          <cell r="D18">
            <v>6173</v>
          </cell>
          <cell r="F18"/>
        </row>
        <row r="19">
          <cell r="D19">
            <v>2579</v>
          </cell>
          <cell r="F19"/>
        </row>
        <row r="20">
          <cell r="D20">
            <v>5989</v>
          </cell>
          <cell r="F20">
            <v>-2144</v>
          </cell>
        </row>
        <row r="21">
          <cell r="D21"/>
          <cell r="F21"/>
        </row>
        <row r="22">
          <cell r="D22"/>
          <cell r="F22"/>
        </row>
        <row r="23">
          <cell r="D23">
            <v>9724</v>
          </cell>
          <cell r="F23"/>
        </row>
        <row r="24">
          <cell r="D24"/>
          <cell r="F24"/>
        </row>
        <row r="25">
          <cell r="D25">
            <v>1211</v>
          </cell>
          <cell r="F25">
            <v>-74</v>
          </cell>
        </row>
        <row r="26">
          <cell r="D26">
            <v>36964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6784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136</v>
          </cell>
          <cell r="F39"/>
        </row>
        <row r="40">
          <cell r="D40"/>
          <cell r="F40"/>
        </row>
        <row r="41">
          <cell r="D41">
            <v>2633</v>
          </cell>
          <cell r="F41"/>
        </row>
        <row r="42">
          <cell r="D42"/>
          <cell r="F42"/>
        </row>
        <row r="43">
          <cell r="D43">
            <v>2272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/>
          <cell r="F57"/>
        </row>
        <row r="58">
          <cell r="D58">
            <v>6479</v>
          </cell>
          <cell r="F58"/>
        </row>
        <row r="59">
          <cell r="D59">
            <v>19251</v>
          </cell>
          <cell r="F59">
            <v>-1729</v>
          </cell>
        </row>
        <row r="60">
          <cell r="D60"/>
          <cell r="F60"/>
        </row>
        <row r="61">
          <cell r="D61">
            <v>1623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2429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1883</v>
          </cell>
          <cell r="F67"/>
        </row>
        <row r="68">
          <cell r="D68"/>
          <cell r="F68"/>
        </row>
        <row r="69">
          <cell r="D69">
            <v>943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/>
          <cell r="F78"/>
        </row>
        <row r="79">
          <cell r="D79"/>
          <cell r="F79"/>
        </row>
        <row r="80">
          <cell r="D80"/>
          <cell r="F80"/>
        </row>
        <row r="81">
          <cell r="D81">
            <v>585</v>
          </cell>
          <cell r="F81"/>
        </row>
        <row r="82">
          <cell r="D82"/>
          <cell r="F82"/>
        </row>
        <row r="83">
          <cell r="D83">
            <v>4534</v>
          </cell>
          <cell r="F83"/>
        </row>
        <row r="84">
          <cell r="D84">
            <v>845</v>
          </cell>
          <cell r="F84"/>
        </row>
        <row r="85">
          <cell r="D85">
            <v>9366</v>
          </cell>
          <cell r="F85"/>
        </row>
        <row r="86">
          <cell r="D86"/>
          <cell r="F86"/>
        </row>
        <row r="87">
          <cell r="D87">
            <v>7362</v>
          </cell>
          <cell r="F87"/>
        </row>
        <row r="88">
          <cell r="D88"/>
          <cell r="F88"/>
        </row>
        <row r="89">
          <cell r="D89">
            <v>11247</v>
          </cell>
          <cell r="F89"/>
        </row>
        <row r="93">
          <cell r="D93"/>
          <cell r="F93"/>
        </row>
        <row r="94">
          <cell r="D94"/>
          <cell r="F94"/>
        </row>
        <row r="95">
          <cell r="D95">
            <v>2879</v>
          </cell>
          <cell r="F95"/>
        </row>
        <row r="96">
          <cell r="D96">
            <v>47968</v>
          </cell>
          <cell r="F96"/>
        </row>
        <row r="97">
          <cell r="D97">
            <v>3472</v>
          </cell>
          <cell r="F97"/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/>
          <cell r="F104"/>
        </row>
        <row r="105">
          <cell r="D105"/>
          <cell r="F105"/>
        </row>
        <row r="106">
          <cell r="D106">
            <v>1775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7434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24272</v>
          </cell>
          <cell r="F129"/>
        </row>
        <row r="130">
          <cell r="D130"/>
          <cell r="F130">
            <v>2781</v>
          </cell>
        </row>
        <row r="131">
          <cell r="D131"/>
          <cell r="F131"/>
        </row>
        <row r="132">
          <cell r="D132"/>
          <cell r="F132"/>
        </row>
        <row r="133">
          <cell r="D133"/>
          <cell r="F133"/>
        </row>
        <row r="134">
          <cell r="D134">
            <v>3517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4830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2793</v>
          </cell>
          <cell r="F154"/>
        </row>
        <row r="158">
          <cell r="D158">
            <v>203106</v>
          </cell>
          <cell r="F158"/>
        </row>
        <row r="159">
          <cell r="D159"/>
          <cell r="F159">
            <v>23267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375</v>
          </cell>
          <cell r="F162"/>
        </row>
        <row r="163">
          <cell r="D163">
            <v>175</v>
          </cell>
          <cell r="F163"/>
        </row>
        <row r="164">
          <cell r="D164"/>
          <cell r="F164"/>
        </row>
        <row r="165">
          <cell r="D165">
            <v>350</v>
          </cell>
          <cell r="F165"/>
        </row>
        <row r="166">
          <cell r="D166">
            <v>4488</v>
          </cell>
          <cell r="F166"/>
        </row>
        <row r="167">
          <cell r="D167"/>
          <cell r="F167"/>
        </row>
        <row r="168">
          <cell r="D168">
            <v>104591</v>
          </cell>
          <cell r="F168"/>
        </row>
        <row r="169">
          <cell r="D169">
            <v>131</v>
          </cell>
          <cell r="F169"/>
        </row>
        <row r="170">
          <cell r="D170">
            <v>2143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2700</v>
          </cell>
          <cell r="F189"/>
        </row>
        <row r="190">
          <cell r="D190"/>
          <cell r="F190"/>
        </row>
        <row r="191">
          <cell r="D191">
            <v>2490</v>
          </cell>
          <cell r="F191"/>
        </row>
        <row r="192">
          <cell r="D192">
            <v>88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979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724446</v>
          </cell>
        </row>
      </sheetData>
      <sheetData sheetId="8"/>
      <sheetData sheetId="9"/>
      <sheetData sheetId="10">
        <row r="9">
          <cell r="C9">
            <v>4359</v>
          </cell>
          <cell r="D9"/>
          <cell r="E9"/>
          <cell r="F9"/>
        </row>
        <row r="22">
          <cell r="G22">
            <v>12</v>
          </cell>
        </row>
        <row r="24">
          <cell r="G24">
            <v>12</v>
          </cell>
        </row>
        <row r="28">
          <cell r="G28">
            <v>4380</v>
          </cell>
        </row>
        <row r="30">
          <cell r="G30">
            <v>0.99520547945205484</v>
          </cell>
        </row>
        <row r="32">
          <cell r="G32">
            <v>0.99520547945205484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1869301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13157</v>
          </cell>
          <cell r="G40">
            <v>4633</v>
          </cell>
        </row>
      </sheetData>
      <sheetData sheetId="6"/>
      <sheetData sheetId="7">
        <row r="10">
          <cell r="D10">
            <v>66076</v>
          </cell>
          <cell r="F10"/>
        </row>
        <row r="11">
          <cell r="D11"/>
          <cell r="F11"/>
        </row>
        <row r="12">
          <cell r="D12">
            <v>27272</v>
          </cell>
          <cell r="F12"/>
        </row>
        <row r="13">
          <cell r="D13">
            <v>139725</v>
          </cell>
          <cell r="F13">
            <v>-129571</v>
          </cell>
        </row>
        <row r="14">
          <cell r="D14"/>
          <cell r="F14"/>
        </row>
        <row r="15">
          <cell r="D15">
            <v>124223</v>
          </cell>
          <cell r="F15"/>
        </row>
        <row r="16">
          <cell r="D16">
            <v>169680</v>
          </cell>
          <cell r="F16">
            <v>14315</v>
          </cell>
        </row>
        <row r="17">
          <cell r="D17"/>
          <cell r="F17"/>
        </row>
        <row r="18">
          <cell r="D18">
            <v>9956</v>
          </cell>
          <cell r="F18"/>
        </row>
        <row r="19">
          <cell r="D19">
            <v>4359</v>
          </cell>
          <cell r="F19"/>
        </row>
        <row r="20">
          <cell r="D20">
            <v>9856</v>
          </cell>
          <cell r="F20">
            <v>-3195</v>
          </cell>
        </row>
        <row r="21">
          <cell r="D21"/>
          <cell r="F21"/>
        </row>
        <row r="22">
          <cell r="D22"/>
          <cell r="F22"/>
        </row>
        <row r="23">
          <cell r="D23">
            <v>7047</v>
          </cell>
          <cell r="F23"/>
        </row>
        <row r="24">
          <cell r="D24"/>
          <cell r="F24"/>
        </row>
        <row r="25">
          <cell r="D25">
            <v>4832</v>
          </cell>
          <cell r="F25">
            <v>-324</v>
          </cell>
        </row>
        <row r="26">
          <cell r="D26">
            <v>90889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2171</v>
          </cell>
          <cell r="F29">
            <v>-2171</v>
          </cell>
        </row>
        <row r="30">
          <cell r="D30"/>
          <cell r="F30">
            <v>0</v>
          </cell>
        </row>
        <row r="31">
          <cell r="D31">
            <v>31983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46</v>
          </cell>
          <cell r="F39"/>
        </row>
        <row r="40">
          <cell r="D40"/>
          <cell r="F40"/>
        </row>
        <row r="41">
          <cell r="D41">
            <v>6420</v>
          </cell>
          <cell r="F41"/>
        </row>
        <row r="42">
          <cell r="D42"/>
          <cell r="F42"/>
        </row>
        <row r="43">
          <cell r="D43">
            <v>3522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1002</v>
          </cell>
          <cell r="F57"/>
        </row>
        <row r="58">
          <cell r="D58">
            <v>28201</v>
          </cell>
          <cell r="F58"/>
        </row>
        <row r="59">
          <cell r="D59">
            <v>80061</v>
          </cell>
          <cell r="F59">
            <v>-7102</v>
          </cell>
        </row>
        <row r="60">
          <cell r="D60"/>
          <cell r="F60"/>
        </row>
        <row r="61">
          <cell r="D61">
            <v>6475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12396</v>
          </cell>
          <cell r="F64"/>
        </row>
        <row r="65">
          <cell r="D65">
            <v>953</v>
          </cell>
          <cell r="F65"/>
        </row>
        <row r="66">
          <cell r="D66"/>
          <cell r="F66"/>
        </row>
        <row r="67">
          <cell r="D67">
            <v>7510</v>
          </cell>
          <cell r="F67"/>
        </row>
        <row r="68">
          <cell r="D68"/>
          <cell r="F68"/>
        </row>
        <row r="69">
          <cell r="D69">
            <v>1506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33974</v>
          </cell>
          <cell r="F78"/>
        </row>
        <row r="79">
          <cell r="D79"/>
          <cell r="F79">
            <v>3696</v>
          </cell>
        </row>
        <row r="80">
          <cell r="D80">
            <v>357</v>
          </cell>
          <cell r="F80"/>
        </row>
        <row r="81">
          <cell r="D81">
            <v>1469</v>
          </cell>
          <cell r="F81"/>
        </row>
        <row r="82">
          <cell r="D82"/>
          <cell r="F82"/>
        </row>
        <row r="83">
          <cell r="D83">
            <v>6164</v>
          </cell>
          <cell r="F83"/>
        </row>
        <row r="84">
          <cell r="D84"/>
          <cell r="F84"/>
        </row>
        <row r="85">
          <cell r="D85">
            <v>27155</v>
          </cell>
          <cell r="F85"/>
        </row>
        <row r="86">
          <cell r="D86"/>
          <cell r="F86"/>
        </row>
        <row r="87">
          <cell r="D87">
            <v>23188</v>
          </cell>
          <cell r="F87"/>
        </row>
        <row r="88">
          <cell r="D88"/>
          <cell r="F88"/>
        </row>
        <row r="89">
          <cell r="D89">
            <v>27181</v>
          </cell>
          <cell r="F89"/>
        </row>
        <row r="93">
          <cell r="D93">
            <v>102145</v>
          </cell>
          <cell r="F93"/>
        </row>
        <row r="94">
          <cell r="D94"/>
          <cell r="F94">
            <v>11111</v>
          </cell>
        </row>
        <row r="95">
          <cell r="D95">
            <v>6591</v>
          </cell>
          <cell r="F95"/>
        </row>
        <row r="96">
          <cell r="D96">
            <v>93782</v>
          </cell>
          <cell r="F96"/>
        </row>
        <row r="97">
          <cell r="D97">
            <v>9570</v>
          </cell>
          <cell r="F97"/>
        </row>
        <row r="98">
          <cell r="D98"/>
          <cell r="F98"/>
        </row>
        <row r="102">
          <cell r="D102">
            <v>44367</v>
          </cell>
          <cell r="F102"/>
        </row>
        <row r="103">
          <cell r="D103"/>
          <cell r="F103">
            <v>4826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10898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10004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90248</v>
          </cell>
          <cell r="F129"/>
        </row>
        <row r="130">
          <cell r="D130"/>
          <cell r="F130">
            <v>9817</v>
          </cell>
        </row>
        <row r="131">
          <cell r="D131">
            <v>162747</v>
          </cell>
          <cell r="F131"/>
        </row>
        <row r="132">
          <cell r="D132"/>
          <cell r="F132">
            <v>17703</v>
          </cell>
        </row>
        <row r="133">
          <cell r="D133"/>
          <cell r="F133"/>
        </row>
        <row r="134">
          <cell r="D134">
            <v>28873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8108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5921</v>
          </cell>
          <cell r="F154"/>
        </row>
        <row r="158">
          <cell r="D158">
            <v>757694</v>
          </cell>
          <cell r="F158"/>
        </row>
        <row r="159">
          <cell r="D159"/>
          <cell r="F159">
            <v>82419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1890</v>
          </cell>
          <cell r="F162"/>
        </row>
        <row r="163">
          <cell r="D163">
            <v>1575</v>
          </cell>
          <cell r="F163"/>
        </row>
        <row r="164">
          <cell r="D164"/>
          <cell r="F164"/>
        </row>
        <row r="165">
          <cell r="D165">
            <v>3012</v>
          </cell>
          <cell r="F165"/>
        </row>
        <row r="166">
          <cell r="D166">
            <v>3251</v>
          </cell>
          <cell r="F166"/>
        </row>
        <row r="167">
          <cell r="D167">
            <v>162142</v>
          </cell>
          <cell r="F167"/>
        </row>
        <row r="168">
          <cell r="D168"/>
          <cell r="F168"/>
        </row>
        <row r="169">
          <cell r="D169">
            <v>263</v>
          </cell>
          <cell r="F169"/>
        </row>
        <row r="170">
          <cell r="D170">
            <v>3933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2800</v>
          </cell>
          <cell r="F189"/>
        </row>
        <row r="190">
          <cell r="D190"/>
          <cell r="F190"/>
        </row>
        <row r="191">
          <cell r="D191">
            <v>4275</v>
          </cell>
          <cell r="F191"/>
        </row>
        <row r="192">
          <cell r="D192">
            <v>1980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742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2472460</v>
          </cell>
        </row>
      </sheetData>
      <sheetData sheetId="8"/>
      <sheetData sheetId="9"/>
      <sheetData sheetId="10">
        <row r="9">
          <cell r="C9">
            <v>10719</v>
          </cell>
          <cell r="D9"/>
          <cell r="E9"/>
          <cell r="F9"/>
        </row>
        <row r="22">
          <cell r="G22">
            <v>35</v>
          </cell>
        </row>
        <row r="24">
          <cell r="G24">
            <v>35</v>
          </cell>
        </row>
        <row r="28">
          <cell r="G28">
            <v>12775</v>
          </cell>
        </row>
        <row r="30">
          <cell r="G30">
            <v>0.83906066536203527</v>
          </cell>
        </row>
        <row r="32">
          <cell r="G32">
            <v>0.83906066536203527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  <sheetName val="Medicaid Days"/>
      <sheetName val="TB Category"/>
      <sheetName val="Sch C-1 Alloc"/>
      <sheetName val="Sch C-1 20-240"/>
      <sheetName val="Sch C-1 20-250"/>
      <sheetName val="Sch B 05-12"/>
      <sheetName val="Sch C-1 90-450"/>
      <sheetName val="RP-NL LTD Rents"/>
      <sheetName val="RP-Steps DT"/>
      <sheetName val="Trial Balance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2539722</v>
          </cell>
          <cell r="G10">
            <v>0</v>
          </cell>
        </row>
        <row r="15">
          <cell r="E15">
            <v>45213.18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13060</v>
          </cell>
          <cell r="G40">
            <v>0</v>
          </cell>
        </row>
      </sheetData>
      <sheetData sheetId="6"/>
      <sheetData sheetId="7">
        <row r="10">
          <cell r="D10">
            <v>52763</v>
          </cell>
          <cell r="F10"/>
        </row>
        <row r="11">
          <cell r="D11">
            <v>150085</v>
          </cell>
          <cell r="F11"/>
        </row>
        <row r="12">
          <cell r="D12">
            <v>74235.789999999994</v>
          </cell>
          <cell r="F12"/>
        </row>
        <row r="13">
          <cell r="D13">
            <v>352641</v>
          </cell>
          <cell r="F13">
            <v>-285890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164.85</v>
          </cell>
          <cell r="F17"/>
        </row>
        <row r="18">
          <cell r="D18">
            <v>18382.78</v>
          </cell>
          <cell r="F18"/>
        </row>
        <row r="19">
          <cell r="D19">
            <v>9525.76</v>
          </cell>
          <cell r="F19"/>
        </row>
        <row r="20">
          <cell r="D20">
            <v>6867.37</v>
          </cell>
          <cell r="F20"/>
        </row>
        <row r="21">
          <cell r="D21">
            <v>46135.15</v>
          </cell>
          <cell r="F21"/>
        </row>
        <row r="22">
          <cell r="D22">
            <v>741.6</v>
          </cell>
          <cell r="F22"/>
        </row>
        <row r="23">
          <cell r="D23">
            <v>454</v>
          </cell>
          <cell r="F23"/>
        </row>
        <row r="24">
          <cell r="D24">
            <v>3265</v>
          </cell>
          <cell r="F24"/>
        </row>
        <row r="25">
          <cell r="D25"/>
          <cell r="F25"/>
        </row>
        <row r="26">
          <cell r="D26">
            <v>118156</v>
          </cell>
          <cell r="F26"/>
        </row>
        <row r="27">
          <cell r="D27">
            <v>14420.64</v>
          </cell>
          <cell r="F27">
            <v>-14421</v>
          </cell>
        </row>
        <row r="28">
          <cell r="D28"/>
          <cell r="F28">
            <v>0</v>
          </cell>
        </row>
        <row r="29">
          <cell r="D29">
            <v>-57534</v>
          </cell>
          <cell r="F29">
            <v>57534</v>
          </cell>
        </row>
        <row r="30">
          <cell r="D30"/>
          <cell r="F30">
            <v>0</v>
          </cell>
        </row>
        <row r="31">
          <cell r="D31"/>
          <cell r="F31"/>
        </row>
        <row r="32">
          <cell r="D32">
            <v>42403.47</v>
          </cell>
          <cell r="F32">
            <v>-12147</v>
          </cell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5737.89</v>
          </cell>
          <cell r="F39"/>
        </row>
        <row r="40">
          <cell r="D40">
            <v>2551</v>
          </cell>
          <cell r="F40"/>
        </row>
        <row r="41">
          <cell r="D41"/>
          <cell r="F41"/>
        </row>
        <row r="42">
          <cell r="D42">
            <v>30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224077</v>
          </cell>
          <cell r="F57">
            <v>-224077</v>
          </cell>
        </row>
        <row r="58">
          <cell r="D58">
            <v>8609</v>
          </cell>
          <cell r="F58">
            <v>41964</v>
          </cell>
        </row>
        <row r="59">
          <cell r="D59"/>
          <cell r="F59">
            <v>48029</v>
          </cell>
        </row>
        <row r="60">
          <cell r="D60">
            <v>10859</v>
          </cell>
          <cell r="F60"/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2039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5924</v>
          </cell>
          <cell r="F67"/>
        </row>
        <row r="68">
          <cell r="D68">
            <v>4812</v>
          </cell>
          <cell r="F68"/>
        </row>
        <row r="69">
          <cell r="D69">
            <v>5620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>
            <v>1100</v>
          </cell>
          <cell r="F72"/>
        </row>
        <row r="73">
          <cell r="D73"/>
          <cell r="F73"/>
        </row>
        <row r="78">
          <cell r="D78">
            <v>62699</v>
          </cell>
          <cell r="F78"/>
        </row>
        <row r="79">
          <cell r="D79"/>
          <cell r="F79">
            <v>18657</v>
          </cell>
        </row>
        <row r="80">
          <cell r="D80">
            <v>717</v>
          </cell>
          <cell r="F80"/>
        </row>
        <row r="81">
          <cell r="D81">
            <v>539</v>
          </cell>
          <cell r="F81"/>
        </row>
        <row r="82">
          <cell r="D82"/>
          <cell r="F82"/>
        </row>
        <row r="83">
          <cell r="D83"/>
          <cell r="F83"/>
        </row>
        <row r="84">
          <cell r="D84">
            <v>4042</v>
          </cell>
          <cell r="F84">
            <v>18412</v>
          </cell>
        </row>
        <row r="85">
          <cell r="D85">
            <v>3126</v>
          </cell>
          <cell r="F85"/>
        </row>
        <row r="86">
          <cell r="D86">
            <v>13766</v>
          </cell>
          <cell r="F86"/>
        </row>
        <row r="87">
          <cell r="D87">
            <v>42736</v>
          </cell>
          <cell r="F87"/>
        </row>
        <row r="88">
          <cell r="D88"/>
          <cell r="F88"/>
        </row>
        <row r="89">
          <cell r="D89">
            <v>18412</v>
          </cell>
          <cell r="F89">
            <v>-18412</v>
          </cell>
        </row>
        <row r="93">
          <cell r="D93">
            <v>67169</v>
          </cell>
          <cell r="F93"/>
        </row>
        <row r="94">
          <cell r="D94"/>
          <cell r="F94">
            <v>19987</v>
          </cell>
        </row>
        <row r="95">
          <cell r="D95">
            <v>6301</v>
          </cell>
          <cell r="F95"/>
        </row>
        <row r="96">
          <cell r="D96">
            <v>76574</v>
          </cell>
          <cell r="F96"/>
        </row>
        <row r="97">
          <cell r="D97">
            <v>1488</v>
          </cell>
          <cell r="F97"/>
        </row>
        <row r="98">
          <cell r="D98"/>
          <cell r="F98"/>
        </row>
        <row r="102">
          <cell r="D102">
            <v>33258</v>
          </cell>
          <cell r="F102"/>
        </row>
        <row r="103">
          <cell r="D103"/>
          <cell r="F103">
            <v>9896</v>
          </cell>
        </row>
        <row r="104">
          <cell r="D104">
            <v>2640</v>
          </cell>
          <cell r="F104"/>
        </row>
        <row r="105">
          <cell r="D105"/>
          <cell r="F105"/>
        </row>
        <row r="106">
          <cell r="D106"/>
          <cell r="F106"/>
        </row>
        <row r="107">
          <cell r="D107"/>
          <cell r="F107"/>
        </row>
        <row r="121">
          <cell r="D121">
            <v>45972</v>
          </cell>
          <cell r="F121"/>
        </row>
        <row r="122">
          <cell r="D122"/>
          <cell r="F122">
            <v>13680</v>
          </cell>
        </row>
        <row r="123">
          <cell r="D123">
            <v>16882</v>
          </cell>
          <cell r="F123"/>
        </row>
        <row r="124">
          <cell r="D124">
            <v>1378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260490</v>
          </cell>
          <cell r="F131"/>
        </row>
        <row r="132">
          <cell r="D132"/>
          <cell r="F132">
            <v>69989</v>
          </cell>
        </row>
        <row r="133">
          <cell r="D133">
            <v>23012</v>
          </cell>
          <cell r="F133"/>
        </row>
        <row r="134">
          <cell r="D134">
            <v>60698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5151</v>
          </cell>
          <cell r="F150"/>
        </row>
        <row r="151">
          <cell r="D151"/>
          <cell r="F151">
            <v>5921</v>
          </cell>
        </row>
        <row r="152">
          <cell r="D152">
            <v>3033</v>
          </cell>
          <cell r="F152"/>
        </row>
        <row r="153">
          <cell r="D153">
            <v>14896</v>
          </cell>
          <cell r="F153"/>
        </row>
        <row r="154">
          <cell r="D154"/>
          <cell r="F154"/>
        </row>
        <row r="158">
          <cell r="D158">
            <v>506206</v>
          </cell>
          <cell r="F158"/>
        </row>
        <row r="159">
          <cell r="D159"/>
          <cell r="F159">
            <v>147759</v>
          </cell>
        </row>
        <row r="160">
          <cell r="D160"/>
          <cell r="F160"/>
        </row>
        <row r="161">
          <cell r="D161">
            <v>13418</v>
          </cell>
          <cell r="F161"/>
        </row>
        <row r="162">
          <cell r="D162">
            <v>7623</v>
          </cell>
          <cell r="F162"/>
        </row>
        <row r="163"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>
            <v>217114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>
            <v>4195</v>
          </cell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2617601</v>
          </cell>
        </row>
      </sheetData>
      <sheetData sheetId="8"/>
      <sheetData sheetId="9"/>
      <sheetData sheetId="10">
        <row r="9">
          <cell r="C9">
            <v>13991</v>
          </cell>
          <cell r="D9">
            <v>180</v>
          </cell>
          <cell r="E9"/>
          <cell r="F9"/>
        </row>
        <row r="22">
          <cell r="G22">
            <v>50</v>
          </cell>
        </row>
        <row r="24">
          <cell r="G24">
            <v>50</v>
          </cell>
        </row>
        <row r="28">
          <cell r="G28">
            <v>18250</v>
          </cell>
        </row>
        <row r="30">
          <cell r="G30">
            <v>0.77649315068493152</v>
          </cell>
        </row>
        <row r="32">
          <cell r="G32">
            <v>0.77649315068493152</v>
          </cell>
        </row>
        <row r="34">
          <cell r="G34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5251180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84681</v>
          </cell>
          <cell r="G40">
            <v>-20590</v>
          </cell>
        </row>
      </sheetData>
      <sheetData sheetId="6"/>
      <sheetData sheetId="7">
        <row r="10">
          <cell r="D10">
            <v>86649</v>
          </cell>
          <cell r="F10">
            <v>8159.18</v>
          </cell>
        </row>
        <row r="11">
          <cell r="D11"/>
          <cell r="F11"/>
        </row>
        <row r="12">
          <cell r="D12">
            <v>54584</v>
          </cell>
          <cell r="F12">
            <v>5602.32</v>
          </cell>
        </row>
        <row r="13">
          <cell r="D13">
            <v>638823</v>
          </cell>
          <cell r="F13">
            <v>-602516.01</v>
          </cell>
        </row>
        <row r="14">
          <cell r="D14">
            <v>21600</v>
          </cell>
          <cell r="F14"/>
        </row>
        <row r="15">
          <cell r="D15"/>
          <cell r="F15"/>
        </row>
        <row r="16">
          <cell r="D16">
            <v>338026</v>
          </cell>
          <cell r="F16">
            <v>-40218</v>
          </cell>
        </row>
        <row r="17">
          <cell r="D17"/>
          <cell r="F17"/>
        </row>
        <row r="18">
          <cell r="D18">
            <v>8169</v>
          </cell>
          <cell r="F18"/>
        </row>
        <row r="19">
          <cell r="D19">
            <v>14783</v>
          </cell>
          <cell r="F19"/>
        </row>
        <row r="20">
          <cell r="D20">
            <v>7503</v>
          </cell>
          <cell r="F20"/>
        </row>
        <row r="21">
          <cell r="D21">
            <v>4677</v>
          </cell>
          <cell r="F21"/>
        </row>
        <row r="22">
          <cell r="D22"/>
          <cell r="F22"/>
        </row>
        <row r="23">
          <cell r="D23">
            <v>4083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240940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1891</v>
          </cell>
          <cell r="F29">
            <v>-1891</v>
          </cell>
        </row>
        <row r="30">
          <cell r="D30"/>
          <cell r="F30">
            <v>0</v>
          </cell>
        </row>
        <row r="31">
          <cell r="D31">
            <v>51922</v>
          </cell>
          <cell r="F31"/>
        </row>
        <row r="32">
          <cell r="D32">
            <v>35806</v>
          </cell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>
            <v>27088</v>
          </cell>
          <cell r="F36">
            <v>3514.22</v>
          </cell>
        </row>
        <row r="37">
          <cell r="D37"/>
          <cell r="F37"/>
        </row>
        <row r="38">
          <cell r="D38"/>
          <cell r="F38"/>
        </row>
        <row r="39">
          <cell r="D39">
            <v>1741</v>
          </cell>
          <cell r="F39"/>
        </row>
        <row r="40">
          <cell r="D40">
            <v>1568</v>
          </cell>
          <cell r="F40">
            <v>-1568</v>
          </cell>
        </row>
        <row r="41">
          <cell r="D41"/>
          <cell r="F41"/>
        </row>
        <row r="42">
          <cell r="D42">
            <v>3484</v>
          </cell>
          <cell r="F42"/>
        </row>
        <row r="43">
          <cell r="D43">
            <v>2388</v>
          </cell>
          <cell r="F43"/>
        </row>
        <row r="44">
          <cell r="D44"/>
          <cell r="F44"/>
        </row>
        <row r="45">
          <cell r="D45">
            <v>46248</v>
          </cell>
          <cell r="F45">
            <v>-9577</v>
          </cell>
        </row>
        <row r="57">
          <cell r="D57">
            <v>397592</v>
          </cell>
          <cell r="F57">
            <v>-106058.29</v>
          </cell>
        </row>
        <row r="58">
          <cell r="D58"/>
          <cell r="F58"/>
        </row>
        <row r="59">
          <cell r="D59"/>
          <cell r="F59"/>
        </row>
        <row r="60">
          <cell r="D60"/>
          <cell r="F60"/>
        </row>
        <row r="61">
          <cell r="D61">
            <v>4554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6258</v>
          </cell>
          <cell r="F67"/>
        </row>
        <row r="68">
          <cell r="D68"/>
          <cell r="F68"/>
        </row>
        <row r="69">
          <cell r="D69">
            <v>81675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27790</v>
          </cell>
          <cell r="F78">
            <v>3747.28</v>
          </cell>
        </row>
        <row r="79">
          <cell r="D79"/>
          <cell r="F79">
            <v>5600.77</v>
          </cell>
        </row>
        <row r="80">
          <cell r="D80">
            <v>14788</v>
          </cell>
          <cell r="F80"/>
        </row>
        <row r="81">
          <cell r="D81"/>
          <cell r="F81"/>
        </row>
        <row r="82">
          <cell r="D82"/>
          <cell r="F82"/>
        </row>
        <row r="83">
          <cell r="D83">
            <v>18707</v>
          </cell>
          <cell r="F83"/>
        </row>
        <row r="84">
          <cell r="D84">
            <v>8401</v>
          </cell>
          <cell r="F84"/>
        </row>
        <row r="85">
          <cell r="D85"/>
          <cell r="F85"/>
        </row>
        <row r="86">
          <cell r="D86">
            <v>407</v>
          </cell>
          <cell r="F86"/>
        </row>
        <row r="87">
          <cell r="D87">
            <v>66567</v>
          </cell>
          <cell r="F87"/>
        </row>
        <row r="88">
          <cell r="D88"/>
          <cell r="F88"/>
        </row>
        <row r="89">
          <cell r="D89"/>
          <cell r="F89"/>
        </row>
        <row r="93">
          <cell r="D93">
            <v>119549</v>
          </cell>
          <cell r="F93">
            <v>3919.91</v>
          </cell>
        </row>
        <row r="94">
          <cell r="D94"/>
          <cell r="F94">
            <v>24093.78</v>
          </cell>
        </row>
        <row r="95">
          <cell r="D95"/>
          <cell r="F95"/>
        </row>
        <row r="96">
          <cell r="D96">
            <v>110933</v>
          </cell>
          <cell r="F96">
            <v>-11013</v>
          </cell>
        </row>
        <row r="97">
          <cell r="D97">
            <v>6938</v>
          </cell>
          <cell r="F97"/>
        </row>
        <row r="98">
          <cell r="D98"/>
          <cell r="F98"/>
        </row>
        <row r="102">
          <cell r="D102">
            <v>47837</v>
          </cell>
          <cell r="F102">
            <v>4444.2</v>
          </cell>
        </row>
        <row r="103">
          <cell r="D103"/>
          <cell r="F103">
            <v>9641.02</v>
          </cell>
        </row>
        <row r="104">
          <cell r="D104">
            <v>8488</v>
          </cell>
          <cell r="F104"/>
        </row>
        <row r="105">
          <cell r="D105"/>
          <cell r="F105"/>
        </row>
        <row r="106">
          <cell r="D106">
            <v>2623</v>
          </cell>
          <cell r="F106"/>
        </row>
        <row r="107">
          <cell r="D107"/>
          <cell r="F107"/>
        </row>
        <row r="121">
          <cell r="D121">
            <v>69532</v>
          </cell>
          <cell r="F121">
            <v>8000.82</v>
          </cell>
        </row>
        <row r="122">
          <cell r="D122"/>
          <cell r="F122">
            <v>14013.4</v>
          </cell>
        </row>
        <row r="123">
          <cell r="D123">
            <v>16423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81830</v>
          </cell>
          <cell r="F129">
            <v>7110.38</v>
          </cell>
        </row>
        <row r="130">
          <cell r="D130"/>
          <cell r="F130">
            <v>16491.93</v>
          </cell>
        </row>
        <row r="131">
          <cell r="D131">
            <v>1228694</v>
          </cell>
          <cell r="F131">
            <v>99027.34</v>
          </cell>
        </row>
        <row r="132">
          <cell r="D132"/>
          <cell r="F132">
            <v>254359.62</v>
          </cell>
        </row>
        <row r="133">
          <cell r="D133"/>
          <cell r="F133"/>
        </row>
        <row r="134">
          <cell r="D134">
            <v>96687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8876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74194</v>
          </cell>
          <cell r="F150">
            <v>5058.2700000000004</v>
          </cell>
        </row>
        <row r="151">
          <cell r="D151"/>
          <cell r="F151">
            <v>14952.98</v>
          </cell>
        </row>
        <row r="152">
          <cell r="D152">
            <v>3859</v>
          </cell>
          <cell r="F152"/>
        </row>
        <row r="153">
          <cell r="D153">
            <v>6865</v>
          </cell>
          <cell r="F153"/>
        </row>
        <row r="154">
          <cell r="D154"/>
          <cell r="F154"/>
        </row>
        <row r="158">
          <cell r="D158">
            <v>459328</v>
          </cell>
          <cell r="F158">
            <v>18946.61</v>
          </cell>
        </row>
        <row r="159">
          <cell r="D159"/>
          <cell r="F159">
            <v>95833.000000000015</v>
          </cell>
        </row>
        <row r="160">
          <cell r="D160">
            <v>941</v>
          </cell>
          <cell r="F160"/>
        </row>
        <row r="161">
          <cell r="D161">
            <v>0</v>
          </cell>
          <cell r="F161"/>
        </row>
        <row r="162">
          <cell r="D162">
            <v>19000</v>
          </cell>
          <cell r="F162"/>
        </row>
        <row r="163">
          <cell r="D163">
            <v>13974</v>
          </cell>
          <cell r="F163"/>
        </row>
        <row r="164">
          <cell r="D164"/>
          <cell r="F164"/>
        </row>
        <row r="165">
          <cell r="D165">
            <v>10346</v>
          </cell>
          <cell r="F165"/>
        </row>
        <row r="166">
          <cell r="D166"/>
          <cell r="F166"/>
        </row>
        <row r="167">
          <cell r="D167"/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>
            <v>128099</v>
          </cell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>
            <v>2550</v>
          </cell>
          <cell r="F191"/>
        </row>
        <row r="192">
          <cell r="D192">
            <v>7135</v>
          </cell>
          <cell r="F192"/>
        </row>
        <row r="193">
          <cell r="D193"/>
          <cell r="F193"/>
        </row>
        <row r="194">
          <cell r="D194">
            <v>2760</v>
          </cell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3257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4749430</v>
          </cell>
        </row>
      </sheetData>
      <sheetData sheetId="8"/>
      <sheetData sheetId="9"/>
      <sheetData sheetId="10">
        <row r="9">
          <cell r="C9">
            <v>28890</v>
          </cell>
          <cell r="D9"/>
          <cell r="E9"/>
          <cell r="F9"/>
        </row>
        <row r="22">
          <cell r="G22">
            <v>82</v>
          </cell>
        </row>
        <row r="24">
          <cell r="G24">
            <v>82</v>
          </cell>
        </row>
        <row r="28">
          <cell r="G28">
            <v>29930</v>
          </cell>
        </row>
        <row r="30">
          <cell r="G30">
            <v>0.96525225526227865</v>
          </cell>
        </row>
        <row r="32">
          <cell r="G32">
            <v>0.96525225526227865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5106935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47302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30762</v>
          </cell>
          <cell r="G40">
            <v>0</v>
          </cell>
        </row>
        <row r="58">
          <cell r="C58">
            <v>208.375</v>
          </cell>
          <cell r="E58">
            <v>208.38043478260869</v>
          </cell>
          <cell r="G58">
            <v>208.38709677419354</v>
          </cell>
          <cell r="I58" t="str">
            <v/>
          </cell>
        </row>
      </sheetData>
      <sheetData sheetId="6"/>
      <sheetData sheetId="7">
        <row r="10">
          <cell r="D10">
            <v>84443</v>
          </cell>
          <cell r="F10"/>
        </row>
        <row r="11">
          <cell r="D11">
            <v>0</v>
          </cell>
          <cell r="F11"/>
        </row>
        <row r="12">
          <cell r="D12">
            <v>75753</v>
          </cell>
          <cell r="F12"/>
        </row>
        <row r="13">
          <cell r="D13">
            <v>70551</v>
          </cell>
          <cell r="F13">
            <v>-47604</v>
          </cell>
        </row>
        <row r="14">
          <cell r="D14">
            <v>0</v>
          </cell>
          <cell r="F14"/>
        </row>
        <row r="15">
          <cell r="D15">
            <v>0</v>
          </cell>
          <cell r="F15"/>
        </row>
        <row r="16">
          <cell r="D16">
            <v>572291</v>
          </cell>
          <cell r="F16">
            <v>-320943</v>
          </cell>
        </row>
        <row r="17">
          <cell r="D17">
            <v>767</v>
          </cell>
          <cell r="F17">
            <v>-767</v>
          </cell>
        </row>
        <row r="18">
          <cell r="D18">
            <v>24142</v>
          </cell>
          <cell r="F18"/>
        </row>
        <row r="19">
          <cell r="D19">
            <v>8693</v>
          </cell>
          <cell r="F19">
            <v>-1745</v>
          </cell>
        </row>
        <row r="20">
          <cell r="D20">
            <v>12044</v>
          </cell>
          <cell r="F20"/>
        </row>
        <row r="21">
          <cell r="D21">
            <v>11561</v>
          </cell>
          <cell r="F21">
            <v>4000</v>
          </cell>
        </row>
        <row r="22">
          <cell r="D22">
            <v>0</v>
          </cell>
          <cell r="F22"/>
        </row>
        <row r="23">
          <cell r="D23">
            <v>5070</v>
          </cell>
          <cell r="F23"/>
        </row>
        <row r="24">
          <cell r="D24">
            <v>0</v>
          </cell>
          <cell r="F24"/>
        </row>
        <row r="25">
          <cell r="D25">
            <v>0</v>
          </cell>
          <cell r="F25"/>
        </row>
        <row r="26">
          <cell r="D26">
            <v>251474</v>
          </cell>
          <cell r="F26"/>
        </row>
        <row r="27">
          <cell r="D27">
            <v>0</v>
          </cell>
          <cell r="F27"/>
        </row>
        <row r="28">
          <cell r="D28">
            <v>0</v>
          </cell>
          <cell r="F28">
            <v>0</v>
          </cell>
        </row>
        <row r="29">
          <cell r="D29">
            <v>-147</v>
          </cell>
          <cell r="F29">
            <v>147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/>
        </row>
        <row r="32">
          <cell r="D32">
            <v>28424</v>
          </cell>
          <cell r="F32"/>
        </row>
        <row r="33">
          <cell r="D33">
            <v>0</v>
          </cell>
          <cell r="F33">
            <v>0</v>
          </cell>
        </row>
        <row r="34">
          <cell r="D34">
            <v>6329</v>
          </cell>
          <cell r="F34"/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/>
        </row>
        <row r="37">
          <cell r="D37">
            <v>0</v>
          </cell>
          <cell r="F37"/>
        </row>
        <row r="38">
          <cell r="D38">
            <v>0</v>
          </cell>
          <cell r="F38"/>
        </row>
        <row r="39">
          <cell r="D39">
            <v>8671</v>
          </cell>
          <cell r="F39"/>
        </row>
        <row r="40">
          <cell r="D40">
            <v>0</v>
          </cell>
          <cell r="F40"/>
        </row>
        <row r="41">
          <cell r="D41">
            <v>11593</v>
          </cell>
          <cell r="F41">
            <v>400</v>
          </cell>
        </row>
        <row r="42">
          <cell r="D42">
            <v>1564</v>
          </cell>
          <cell r="F42"/>
        </row>
        <row r="43">
          <cell r="D43">
            <v>4629</v>
          </cell>
          <cell r="F43">
            <v>-3537</v>
          </cell>
        </row>
        <row r="44">
          <cell r="D44">
            <v>0</v>
          </cell>
          <cell r="F44"/>
        </row>
        <row r="45">
          <cell r="D45">
            <v>23190</v>
          </cell>
          <cell r="F45">
            <v>-4816</v>
          </cell>
        </row>
        <row r="57">
          <cell r="D57">
            <v>251866</v>
          </cell>
          <cell r="F57">
            <v>-251866</v>
          </cell>
        </row>
        <row r="58">
          <cell r="D58">
            <v>0</v>
          </cell>
          <cell r="F58">
            <v>90919</v>
          </cell>
        </row>
        <row r="59">
          <cell r="D59">
            <v>0</v>
          </cell>
          <cell r="F59">
            <v>140397</v>
          </cell>
        </row>
        <row r="60">
          <cell r="D60">
            <v>0</v>
          </cell>
          <cell r="F60">
            <v>13566</v>
          </cell>
        </row>
        <row r="61">
          <cell r="D61">
            <v>17769</v>
          </cell>
          <cell r="F61">
            <v>-13663</v>
          </cell>
        </row>
        <row r="62">
          <cell r="D62">
            <v>0</v>
          </cell>
          <cell r="F62"/>
        </row>
        <row r="63">
          <cell r="D63">
            <v>0</v>
          </cell>
          <cell r="F63"/>
        </row>
        <row r="64">
          <cell r="D64">
            <v>10814</v>
          </cell>
          <cell r="F64">
            <v>-410</v>
          </cell>
        </row>
        <row r="65">
          <cell r="D65">
            <v>0</v>
          </cell>
          <cell r="F65"/>
        </row>
        <row r="66">
          <cell r="D66">
            <v>0</v>
          </cell>
          <cell r="F66"/>
        </row>
        <row r="67">
          <cell r="D67">
            <v>0</v>
          </cell>
          <cell r="F67">
            <v>17769</v>
          </cell>
        </row>
        <row r="68">
          <cell r="D68">
            <v>0</v>
          </cell>
          <cell r="F68"/>
        </row>
        <row r="69">
          <cell r="D69">
            <v>0</v>
          </cell>
          <cell r="F69"/>
        </row>
        <row r="70">
          <cell r="D70">
            <v>0</v>
          </cell>
          <cell r="F70"/>
        </row>
        <row r="71">
          <cell r="D71">
            <v>0</v>
          </cell>
          <cell r="F71"/>
        </row>
        <row r="72">
          <cell r="D72">
            <v>0</v>
          </cell>
          <cell r="F72"/>
        </row>
        <row r="73">
          <cell r="D73">
            <v>35</v>
          </cell>
          <cell r="F73"/>
        </row>
        <row r="78">
          <cell r="D78">
            <v>103270</v>
          </cell>
          <cell r="F78"/>
        </row>
        <row r="79">
          <cell r="D79">
            <v>9499</v>
          </cell>
          <cell r="F79">
            <v>2626</v>
          </cell>
        </row>
        <row r="80">
          <cell r="D80">
            <v>21677</v>
          </cell>
          <cell r="F80"/>
        </row>
        <row r="81">
          <cell r="D81">
            <v>1375</v>
          </cell>
          <cell r="F81"/>
        </row>
        <row r="82">
          <cell r="D82">
            <v>6620</v>
          </cell>
          <cell r="F82"/>
        </row>
        <row r="83">
          <cell r="D83">
            <v>5449</v>
          </cell>
          <cell r="F83"/>
        </row>
        <row r="84">
          <cell r="D84">
            <v>27224</v>
          </cell>
          <cell r="F84"/>
        </row>
        <row r="85">
          <cell r="D85">
            <v>0</v>
          </cell>
          <cell r="F85"/>
        </row>
        <row r="86">
          <cell r="D86">
            <v>35013</v>
          </cell>
          <cell r="F86"/>
        </row>
        <row r="87">
          <cell r="D87">
            <v>60358</v>
          </cell>
          <cell r="F87"/>
        </row>
        <row r="88">
          <cell r="D88">
            <v>0</v>
          </cell>
          <cell r="F88"/>
        </row>
        <row r="89">
          <cell r="D89">
            <v>9742</v>
          </cell>
          <cell r="F89">
            <v>37137</v>
          </cell>
        </row>
        <row r="93">
          <cell r="D93">
            <v>0</v>
          </cell>
          <cell r="F93"/>
        </row>
        <row r="94">
          <cell r="D94">
            <v>0</v>
          </cell>
          <cell r="F94"/>
        </row>
        <row r="95">
          <cell r="D95">
            <v>410669</v>
          </cell>
          <cell r="F95">
            <v>-178937</v>
          </cell>
        </row>
        <row r="96">
          <cell r="D96">
            <v>-6989</v>
          </cell>
          <cell r="F96">
            <v>178937</v>
          </cell>
        </row>
        <row r="97">
          <cell r="D97">
            <v>609</v>
          </cell>
          <cell r="F97"/>
        </row>
        <row r="98">
          <cell r="D98">
            <v>969</v>
          </cell>
          <cell r="F98">
            <v>80</v>
          </cell>
        </row>
        <row r="102">
          <cell r="D102">
            <v>0</v>
          </cell>
          <cell r="F102"/>
        </row>
        <row r="103">
          <cell r="D103">
            <v>0</v>
          </cell>
          <cell r="F103"/>
        </row>
        <row r="104">
          <cell r="D104">
            <v>20</v>
          </cell>
          <cell r="F104"/>
        </row>
        <row r="105">
          <cell r="D105">
            <v>77478</v>
          </cell>
          <cell r="F105"/>
        </row>
        <row r="106">
          <cell r="D106">
            <v>177</v>
          </cell>
          <cell r="F106"/>
        </row>
        <row r="107">
          <cell r="D107">
            <v>0</v>
          </cell>
          <cell r="F107"/>
        </row>
        <row r="121">
          <cell r="D121">
            <v>0</v>
          </cell>
          <cell r="F121"/>
        </row>
        <row r="122">
          <cell r="D122">
            <v>0</v>
          </cell>
          <cell r="F122"/>
        </row>
        <row r="123">
          <cell r="D123">
            <v>0</v>
          </cell>
          <cell r="F123"/>
        </row>
        <row r="124">
          <cell r="D124">
            <v>116217</v>
          </cell>
          <cell r="F124"/>
        </row>
        <row r="125">
          <cell r="D125">
            <v>0</v>
          </cell>
          <cell r="F125"/>
        </row>
        <row r="129">
          <cell r="D129">
            <v>164385</v>
          </cell>
          <cell r="F129"/>
        </row>
        <row r="130">
          <cell r="D130">
            <v>15686</v>
          </cell>
          <cell r="F130">
            <v>4180</v>
          </cell>
        </row>
        <row r="131">
          <cell r="D131">
            <v>1040579</v>
          </cell>
          <cell r="F131"/>
        </row>
        <row r="132">
          <cell r="D132">
            <v>103777</v>
          </cell>
          <cell r="F132">
            <v>26461</v>
          </cell>
        </row>
        <row r="133">
          <cell r="D133">
            <v>14400</v>
          </cell>
          <cell r="F133"/>
        </row>
        <row r="134">
          <cell r="D134">
            <v>44646</v>
          </cell>
          <cell r="F134">
            <v>52</v>
          </cell>
        </row>
        <row r="135">
          <cell r="D135">
            <v>1120</v>
          </cell>
          <cell r="F135"/>
        </row>
        <row r="136">
          <cell r="D136">
            <v>0</v>
          </cell>
          <cell r="F136"/>
        </row>
        <row r="137">
          <cell r="D137">
            <v>0</v>
          </cell>
          <cell r="F137"/>
        </row>
        <row r="138">
          <cell r="D138">
            <v>0</v>
          </cell>
          <cell r="F138"/>
        </row>
        <row r="139">
          <cell r="D139">
            <v>0</v>
          </cell>
          <cell r="F139"/>
        </row>
        <row r="141">
          <cell r="D141">
            <v>0</v>
          </cell>
          <cell r="F141"/>
        </row>
        <row r="142">
          <cell r="D142">
            <v>0</v>
          </cell>
          <cell r="F142"/>
        </row>
        <row r="143">
          <cell r="D143">
            <v>0</v>
          </cell>
          <cell r="F143"/>
        </row>
        <row r="144">
          <cell r="D144">
            <v>0</v>
          </cell>
          <cell r="F144"/>
        </row>
        <row r="145">
          <cell r="D145">
            <v>0</v>
          </cell>
          <cell r="F145"/>
        </row>
        <row r="146">
          <cell r="D146">
            <v>64651</v>
          </cell>
          <cell r="F146">
            <v>57926</v>
          </cell>
        </row>
        <row r="150">
          <cell r="D150">
            <v>234338</v>
          </cell>
          <cell r="F150"/>
        </row>
        <row r="151">
          <cell r="D151">
            <v>23715</v>
          </cell>
          <cell r="F151">
            <v>5959</v>
          </cell>
        </row>
        <row r="152">
          <cell r="D152">
            <v>0</v>
          </cell>
          <cell r="F152"/>
        </row>
        <row r="153">
          <cell r="D153">
            <v>5628</v>
          </cell>
          <cell r="F153"/>
        </row>
        <row r="154">
          <cell r="D154">
            <v>7778</v>
          </cell>
          <cell r="F154"/>
        </row>
        <row r="158">
          <cell r="D158">
            <v>329430</v>
          </cell>
          <cell r="F158"/>
        </row>
        <row r="159">
          <cell r="D159">
            <v>30962</v>
          </cell>
          <cell r="F159">
            <v>8378</v>
          </cell>
        </row>
        <row r="160">
          <cell r="D160">
            <v>0</v>
          </cell>
          <cell r="F160"/>
        </row>
        <row r="161">
          <cell r="D161">
            <v>405867</v>
          </cell>
          <cell r="F161"/>
        </row>
        <row r="162">
          <cell r="D162">
            <v>0</v>
          </cell>
          <cell r="F162"/>
        </row>
        <row r="163">
          <cell r="D163">
            <v>0</v>
          </cell>
          <cell r="F163"/>
        </row>
        <row r="164">
          <cell r="D164">
            <v>0</v>
          </cell>
          <cell r="F164"/>
        </row>
        <row r="165">
          <cell r="D165">
            <v>0</v>
          </cell>
          <cell r="F165"/>
        </row>
        <row r="166">
          <cell r="D166">
            <v>0</v>
          </cell>
          <cell r="F166"/>
        </row>
        <row r="167">
          <cell r="D167">
            <v>0</v>
          </cell>
          <cell r="F167"/>
        </row>
        <row r="168">
          <cell r="D168">
            <v>0</v>
          </cell>
          <cell r="F168"/>
        </row>
        <row r="169">
          <cell r="D169">
            <v>0</v>
          </cell>
          <cell r="F169"/>
        </row>
        <row r="170">
          <cell r="D170">
            <v>0</v>
          </cell>
          <cell r="F170"/>
        </row>
        <row r="171">
          <cell r="D171">
            <v>0</v>
          </cell>
          <cell r="F171"/>
        </row>
        <row r="186">
          <cell r="D186">
            <v>0</v>
          </cell>
          <cell r="F186"/>
        </row>
        <row r="187">
          <cell r="D187">
            <v>0</v>
          </cell>
          <cell r="F187"/>
        </row>
        <row r="188">
          <cell r="D188">
            <v>0</v>
          </cell>
          <cell r="F188"/>
        </row>
        <row r="189">
          <cell r="D189">
            <v>0</v>
          </cell>
          <cell r="F189"/>
        </row>
        <row r="190">
          <cell r="D190">
            <v>0</v>
          </cell>
          <cell r="F190"/>
        </row>
        <row r="191">
          <cell r="D191">
            <v>0</v>
          </cell>
          <cell r="F191"/>
        </row>
        <row r="192">
          <cell r="D192">
            <v>0</v>
          </cell>
          <cell r="F192"/>
        </row>
        <row r="193">
          <cell r="D193">
            <v>0</v>
          </cell>
          <cell r="F193"/>
        </row>
        <row r="194">
          <cell r="D194">
            <v>0</v>
          </cell>
          <cell r="F194"/>
        </row>
        <row r="195">
          <cell r="D195">
            <v>0</v>
          </cell>
          <cell r="F195"/>
        </row>
        <row r="196">
          <cell r="D196">
            <v>0</v>
          </cell>
          <cell r="F196"/>
        </row>
        <row r="197">
          <cell r="D197">
            <v>2412</v>
          </cell>
          <cell r="F197"/>
        </row>
        <row r="198">
          <cell r="D198">
            <v>0</v>
          </cell>
          <cell r="F198"/>
        </row>
        <row r="199">
          <cell r="D199">
            <v>0</v>
          </cell>
          <cell r="F199"/>
        </row>
        <row r="204">
          <cell r="D204">
            <v>4850277</v>
          </cell>
        </row>
      </sheetData>
      <sheetData sheetId="8"/>
      <sheetData sheetId="9"/>
      <sheetData sheetId="10">
        <row r="9">
          <cell r="C9">
            <v>29428</v>
          </cell>
          <cell r="D9">
            <v>0</v>
          </cell>
          <cell r="E9">
            <v>227</v>
          </cell>
          <cell r="F9">
            <v>0</v>
          </cell>
        </row>
        <row r="22">
          <cell r="G22">
            <v>83</v>
          </cell>
        </row>
        <row r="24">
          <cell r="G24">
            <v>83</v>
          </cell>
        </row>
        <row r="28">
          <cell r="G28">
            <v>30295</v>
          </cell>
        </row>
        <row r="30">
          <cell r="G30">
            <v>0.9788744017164549</v>
          </cell>
        </row>
        <row r="32">
          <cell r="G32">
            <v>0.97138141607525996</v>
          </cell>
        </row>
        <row r="34">
          <cell r="G34">
            <v>0.9923453043331647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1000418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1162</v>
          </cell>
          <cell r="G40">
            <v>3341</v>
          </cell>
        </row>
      </sheetData>
      <sheetData sheetId="6"/>
      <sheetData sheetId="7">
        <row r="10">
          <cell r="D10">
            <v>24159</v>
          </cell>
          <cell r="F10"/>
        </row>
        <row r="11">
          <cell r="D11"/>
          <cell r="F11"/>
        </row>
        <row r="12">
          <cell r="D12">
            <v>13148</v>
          </cell>
          <cell r="F12"/>
        </row>
        <row r="13">
          <cell r="D13">
            <v>42665</v>
          </cell>
          <cell r="F13">
            <v>-38600</v>
          </cell>
        </row>
        <row r="14">
          <cell r="D14"/>
          <cell r="F14"/>
        </row>
        <row r="15">
          <cell r="D15">
            <v>58458</v>
          </cell>
          <cell r="F15"/>
        </row>
        <row r="16">
          <cell r="D16">
            <v>56046</v>
          </cell>
          <cell r="F16">
            <v>4728</v>
          </cell>
        </row>
        <row r="17">
          <cell r="D17"/>
          <cell r="F17"/>
        </row>
        <row r="18">
          <cell r="D18">
            <v>10571</v>
          </cell>
          <cell r="F18"/>
        </row>
        <row r="19">
          <cell r="D19">
            <v>2529</v>
          </cell>
          <cell r="F19"/>
        </row>
        <row r="20">
          <cell r="D20">
            <v>4670</v>
          </cell>
          <cell r="F20">
            <v>-2966</v>
          </cell>
        </row>
        <row r="21">
          <cell r="D21"/>
          <cell r="F21"/>
        </row>
        <row r="22">
          <cell r="D22"/>
          <cell r="F22"/>
        </row>
        <row r="23">
          <cell r="D23">
            <v>5583</v>
          </cell>
          <cell r="F23"/>
        </row>
        <row r="24">
          <cell r="D24"/>
          <cell r="F24"/>
        </row>
        <row r="25">
          <cell r="D25">
            <v>1596</v>
          </cell>
          <cell r="F25">
            <v>-148</v>
          </cell>
        </row>
        <row r="26">
          <cell r="D26">
            <v>48548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9750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199</v>
          </cell>
          <cell r="F39"/>
        </row>
        <row r="40">
          <cell r="D40"/>
          <cell r="F40"/>
        </row>
        <row r="41">
          <cell r="D41">
            <v>2627</v>
          </cell>
          <cell r="F41"/>
        </row>
        <row r="42">
          <cell r="D42"/>
          <cell r="F42"/>
        </row>
        <row r="43">
          <cell r="D43">
            <v>1993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3195</v>
          </cell>
          <cell r="F57"/>
        </row>
        <row r="58">
          <cell r="D58">
            <v>13885</v>
          </cell>
          <cell r="F58"/>
        </row>
        <row r="59">
          <cell r="D59">
            <v>33495</v>
          </cell>
          <cell r="F59">
            <v>-2960</v>
          </cell>
        </row>
        <row r="60">
          <cell r="D60"/>
          <cell r="F60"/>
        </row>
        <row r="61">
          <cell r="D61">
            <v>2139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7865</v>
          </cell>
          <cell r="F64"/>
        </row>
        <row r="65">
          <cell r="D65">
            <v>1388</v>
          </cell>
          <cell r="F65"/>
        </row>
        <row r="66">
          <cell r="D66"/>
          <cell r="F66"/>
        </row>
        <row r="67">
          <cell r="D67">
            <v>2481</v>
          </cell>
          <cell r="F67"/>
        </row>
        <row r="68">
          <cell r="D68"/>
          <cell r="F68"/>
        </row>
        <row r="69">
          <cell r="D69">
            <v>309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13336</v>
          </cell>
          <cell r="F78"/>
        </row>
        <row r="79">
          <cell r="D79"/>
          <cell r="F79">
            <v>1453</v>
          </cell>
        </row>
        <row r="80">
          <cell r="D80">
            <v>786</v>
          </cell>
          <cell r="F80"/>
        </row>
        <row r="81">
          <cell r="D81"/>
          <cell r="F81"/>
        </row>
        <row r="82">
          <cell r="D82"/>
          <cell r="F82"/>
        </row>
        <row r="83">
          <cell r="D83">
            <v>3640</v>
          </cell>
          <cell r="F83"/>
        </row>
        <row r="84">
          <cell r="D84">
            <v>306</v>
          </cell>
          <cell r="F84"/>
        </row>
        <row r="85">
          <cell r="D85">
            <v>10907</v>
          </cell>
          <cell r="F85"/>
        </row>
        <row r="86">
          <cell r="D86"/>
          <cell r="F86"/>
        </row>
        <row r="87">
          <cell r="D87">
            <v>10100</v>
          </cell>
          <cell r="F87"/>
        </row>
        <row r="88">
          <cell r="D88"/>
          <cell r="F88"/>
        </row>
        <row r="89">
          <cell r="D89">
            <v>11860</v>
          </cell>
          <cell r="F89"/>
        </row>
        <row r="93">
          <cell r="D93">
            <v>13429</v>
          </cell>
          <cell r="F93"/>
        </row>
        <row r="94">
          <cell r="D94"/>
          <cell r="F94">
            <v>1463</v>
          </cell>
        </row>
        <row r="95">
          <cell r="D95">
            <v>3080</v>
          </cell>
          <cell r="F95"/>
        </row>
        <row r="96">
          <cell r="D96">
            <v>41453</v>
          </cell>
          <cell r="F96"/>
        </row>
        <row r="97">
          <cell r="D97">
            <v>2346</v>
          </cell>
          <cell r="F97"/>
        </row>
        <row r="98">
          <cell r="D98">
            <v>53</v>
          </cell>
          <cell r="F98"/>
        </row>
        <row r="102">
          <cell r="D102">
            <v>12314</v>
          </cell>
          <cell r="F102"/>
        </row>
        <row r="103">
          <cell r="D103"/>
          <cell r="F103">
            <v>1342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1687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4404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45806</v>
          </cell>
          <cell r="F129"/>
        </row>
        <row r="130">
          <cell r="D130"/>
          <cell r="F130">
            <v>4991</v>
          </cell>
        </row>
        <row r="131">
          <cell r="D131"/>
          <cell r="F131"/>
        </row>
        <row r="132">
          <cell r="D132"/>
          <cell r="F132"/>
        </row>
        <row r="133">
          <cell r="D133"/>
          <cell r="F133"/>
        </row>
        <row r="134">
          <cell r="D134">
            <v>1948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10478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1451</v>
          </cell>
          <cell r="F154"/>
        </row>
        <row r="158">
          <cell r="D158">
            <v>269381</v>
          </cell>
          <cell r="F158"/>
        </row>
        <row r="159">
          <cell r="D159"/>
          <cell r="F159">
            <v>29351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550</v>
          </cell>
          <cell r="F162"/>
        </row>
        <row r="163">
          <cell r="D163">
            <v>775</v>
          </cell>
          <cell r="F163"/>
        </row>
        <row r="164">
          <cell r="D164"/>
          <cell r="F164"/>
        </row>
        <row r="165">
          <cell r="D165">
            <v>775</v>
          </cell>
          <cell r="F165"/>
        </row>
        <row r="166">
          <cell r="D166">
            <v>3467</v>
          </cell>
          <cell r="F166"/>
        </row>
        <row r="167">
          <cell r="D167"/>
          <cell r="F167"/>
        </row>
        <row r="168">
          <cell r="D168">
            <v>148880</v>
          </cell>
          <cell r="F168"/>
        </row>
        <row r="169">
          <cell r="D169"/>
          <cell r="F169"/>
        </row>
        <row r="170">
          <cell r="D170">
            <v>767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1104</v>
          </cell>
          <cell r="F189"/>
        </row>
        <row r="190">
          <cell r="D190"/>
          <cell r="F190"/>
        </row>
        <row r="191">
          <cell r="D191">
            <v>3170</v>
          </cell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965552</v>
          </cell>
        </row>
      </sheetData>
      <sheetData sheetId="8"/>
      <sheetData sheetId="9"/>
      <sheetData sheetId="10">
        <row r="9">
          <cell r="C9">
            <v>5724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0.98013698630136992</v>
          </cell>
        </row>
        <row r="32">
          <cell r="G32">
            <v>0.98013698630136992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2031936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13550</v>
          </cell>
          <cell r="G40">
            <v>3817</v>
          </cell>
        </row>
      </sheetData>
      <sheetData sheetId="6"/>
      <sheetData sheetId="7">
        <row r="10">
          <cell r="D10">
            <v>79009</v>
          </cell>
          <cell r="F10"/>
        </row>
        <row r="11">
          <cell r="D11"/>
          <cell r="F11"/>
        </row>
        <row r="12">
          <cell r="D12">
            <v>28794</v>
          </cell>
          <cell r="F12"/>
        </row>
        <row r="13">
          <cell r="D13">
            <v>93532</v>
          </cell>
          <cell r="F13">
            <v>-82057</v>
          </cell>
        </row>
        <row r="14">
          <cell r="D14"/>
          <cell r="F14"/>
        </row>
        <row r="15">
          <cell r="D15">
            <v>127877</v>
          </cell>
          <cell r="F15"/>
        </row>
        <row r="16">
          <cell r="D16">
            <v>134279</v>
          </cell>
          <cell r="F16">
            <v>11328</v>
          </cell>
        </row>
        <row r="17">
          <cell r="D17">
            <v>125</v>
          </cell>
          <cell r="F17"/>
        </row>
        <row r="18">
          <cell r="D18">
            <v>7084</v>
          </cell>
          <cell r="F18"/>
        </row>
        <row r="19">
          <cell r="D19">
            <v>4551</v>
          </cell>
          <cell r="F19"/>
        </row>
        <row r="20">
          <cell r="D20">
            <v>4853</v>
          </cell>
          <cell r="F20">
            <v>-2529</v>
          </cell>
        </row>
        <row r="21">
          <cell r="D21"/>
          <cell r="F21"/>
        </row>
        <row r="22">
          <cell r="D22"/>
          <cell r="F22"/>
        </row>
        <row r="23">
          <cell r="D23">
            <v>6628</v>
          </cell>
          <cell r="F23"/>
        </row>
        <row r="24">
          <cell r="D24"/>
          <cell r="F24"/>
        </row>
        <row r="25">
          <cell r="D25">
            <v>3824</v>
          </cell>
          <cell r="F25">
            <v>-324</v>
          </cell>
        </row>
        <row r="26">
          <cell r="D26">
            <v>101319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328</v>
          </cell>
          <cell r="F29">
            <v>-328</v>
          </cell>
        </row>
        <row r="30">
          <cell r="D30"/>
          <cell r="F30">
            <v>0</v>
          </cell>
        </row>
        <row r="31">
          <cell r="D31">
            <v>21878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96</v>
          </cell>
          <cell r="F39"/>
        </row>
        <row r="40">
          <cell r="D40"/>
          <cell r="F40"/>
        </row>
        <row r="41">
          <cell r="D41">
            <v>3738</v>
          </cell>
          <cell r="F41"/>
        </row>
        <row r="42">
          <cell r="D42"/>
          <cell r="F42"/>
        </row>
        <row r="43">
          <cell r="D43"/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3400</v>
          </cell>
          <cell r="F57"/>
        </row>
        <row r="58">
          <cell r="D58">
            <v>22711</v>
          </cell>
          <cell r="F58"/>
        </row>
        <row r="59">
          <cell r="D59">
            <v>74901</v>
          </cell>
          <cell r="F59">
            <v>-6587</v>
          </cell>
        </row>
        <row r="60">
          <cell r="D60"/>
          <cell r="F60"/>
        </row>
        <row r="61">
          <cell r="D61">
            <v>5124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4898</v>
          </cell>
          <cell r="F64"/>
        </row>
        <row r="65">
          <cell r="D65">
            <v>61</v>
          </cell>
          <cell r="F65"/>
        </row>
        <row r="66">
          <cell r="D66"/>
          <cell r="F66"/>
        </row>
        <row r="67">
          <cell r="D67">
            <v>5943</v>
          </cell>
          <cell r="F67"/>
        </row>
        <row r="68">
          <cell r="D68"/>
          <cell r="F68"/>
        </row>
        <row r="69">
          <cell r="D69">
            <v>999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35901</v>
          </cell>
          <cell r="F78"/>
        </row>
        <row r="79">
          <cell r="D79"/>
          <cell r="F79">
            <v>3822</v>
          </cell>
        </row>
        <row r="80">
          <cell r="D80">
            <v>151</v>
          </cell>
          <cell r="F80"/>
        </row>
        <row r="81">
          <cell r="D81">
            <v>1567</v>
          </cell>
          <cell r="F81"/>
        </row>
        <row r="82">
          <cell r="D82">
            <v>942</v>
          </cell>
          <cell r="F82"/>
        </row>
        <row r="83">
          <cell r="D83">
            <v>3470</v>
          </cell>
          <cell r="F83"/>
        </row>
        <row r="84">
          <cell r="D84">
            <v>3633</v>
          </cell>
          <cell r="F84"/>
        </row>
        <row r="85">
          <cell r="D85">
            <v>21174</v>
          </cell>
          <cell r="F85"/>
        </row>
        <row r="86">
          <cell r="D86"/>
          <cell r="F86"/>
        </row>
        <row r="87">
          <cell r="D87">
            <v>23500</v>
          </cell>
          <cell r="F87"/>
        </row>
        <row r="88">
          <cell r="D88"/>
          <cell r="F88"/>
        </row>
        <row r="89">
          <cell r="D89">
            <v>21133</v>
          </cell>
          <cell r="F89"/>
        </row>
        <row r="93">
          <cell r="D93">
            <v>68846</v>
          </cell>
          <cell r="F93"/>
        </row>
        <row r="94">
          <cell r="D94"/>
          <cell r="F94">
            <v>7329</v>
          </cell>
        </row>
        <row r="95">
          <cell r="D95">
            <v>3300</v>
          </cell>
          <cell r="F95"/>
        </row>
        <row r="96">
          <cell r="D96">
            <v>76748</v>
          </cell>
          <cell r="F96"/>
        </row>
        <row r="97">
          <cell r="D97">
            <v>8357</v>
          </cell>
          <cell r="F97"/>
        </row>
        <row r="98">
          <cell r="D98"/>
          <cell r="F98"/>
        </row>
        <row r="102">
          <cell r="D102">
            <v>30310</v>
          </cell>
          <cell r="F102"/>
        </row>
        <row r="103">
          <cell r="D103"/>
          <cell r="F103">
            <v>3226</v>
          </cell>
        </row>
        <row r="104">
          <cell r="D104"/>
          <cell r="F104"/>
        </row>
        <row r="105">
          <cell r="D105">
            <v>343</v>
          </cell>
          <cell r="F105"/>
        </row>
        <row r="106">
          <cell r="D106">
            <v>4492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7719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83620</v>
          </cell>
          <cell r="F129"/>
        </row>
        <row r="130">
          <cell r="D130"/>
          <cell r="F130">
            <v>8901</v>
          </cell>
        </row>
        <row r="131">
          <cell r="D131">
            <v>50503</v>
          </cell>
          <cell r="F131"/>
        </row>
        <row r="132">
          <cell r="D132"/>
          <cell r="F132">
            <v>5376</v>
          </cell>
        </row>
        <row r="133">
          <cell r="D133"/>
          <cell r="F133"/>
        </row>
        <row r="134">
          <cell r="D134">
            <v>7035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8314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5763</v>
          </cell>
          <cell r="F154"/>
        </row>
        <row r="158">
          <cell r="D158">
            <v>501664</v>
          </cell>
          <cell r="F158"/>
        </row>
        <row r="159">
          <cell r="D159"/>
          <cell r="F159">
            <v>53402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2340</v>
          </cell>
          <cell r="F162"/>
        </row>
        <row r="163">
          <cell r="D163">
            <v>135</v>
          </cell>
          <cell r="F163"/>
        </row>
        <row r="164">
          <cell r="D164"/>
          <cell r="F164"/>
        </row>
        <row r="165">
          <cell r="D165">
            <v>1800</v>
          </cell>
          <cell r="F165"/>
        </row>
        <row r="166">
          <cell r="D166">
            <v>4750</v>
          </cell>
          <cell r="F166"/>
        </row>
        <row r="167">
          <cell r="D167">
            <v>220318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>
            <v>6117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5200</v>
          </cell>
          <cell r="F189"/>
        </row>
        <row r="190">
          <cell r="D190"/>
          <cell r="F190"/>
        </row>
        <row r="191">
          <cell r="D191">
            <v>8740</v>
          </cell>
          <cell r="F191"/>
        </row>
        <row r="192">
          <cell r="D192">
            <v>275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2508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1956620</v>
          </cell>
        </row>
      </sheetData>
      <sheetData sheetId="8"/>
      <sheetData sheetId="9"/>
      <sheetData sheetId="10">
        <row r="9">
          <cell r="C9">
            <v>11952</v>
          </cell>
          <cell r="D9"/>
          <cell r="E9"/>
          <cell r="F9"/>
        </row>
        <row r="22">
          <cell r="G22">
            <v>35</v>
          </cell>
        </row>
        <row r="24">
          <cell r="G24">
            <v>35</v>
          </cell>
        </row>
        <row r="28">
          <cell r="G28">
            <v>12775</v>
          </cell>
        </row>
        <row r="30">
          <cell r="G30">
            <v>0.9355772994129159</v>
          </cell>
        </row>
        <row r="32">
          <cell r="G32">
            <v>0.9355772994129159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3590544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27300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22867</v>
          </cell>
          <cell r="G40">
            <v>0</v>
          </cell>
        </row>
        <row r="58">
          <cell r="G58">
            <v>175</v>
          </cell>
          <cell r="I58">
            <v>175</v>
          </cell>
        </row>
      </sheetData>
      <sheetData sheetId="6"/>
      <sheetData sheetId="7">
        <row r="10">
          <cell r="D10">
            <v>81360</v>
          </cell>
          <cell r="F10">
            <v>54098</v>
          </cell>
        </row>
        <row r="11">
          <cell r="D11"/>
          <cell r="F11"/>
        </row>
        <row r="12">
          <cell r="D12">
            <v>57058</v>
          </cell>
          <cell r="F12">
            <v>25344</v>
          </cell>
        </row>
        <row r="13">
          <cell r="D13">
            <v>28570</v>
          </cell>
          <cell r="F13">
            <v>53582</v>
          </cell>
        </row>
        <row r="14">
          <cell r="D14"/>
          <cell r="F14"/>
        </row>
        <row r="15">
          <cell r="D15">
            <v>208019</v>
          </cell>
          <cell r="F15">
            <v>-208019</v>
          </cell>
        </row>
        <row r="16">
          <cell r="D16"/>
          <cell r="F16"/>
        </row>
        <row r="17">
          <cell r="D17">
            <v>207</v>
          </cell>
          <cell r="F17"/>
        </row>
        <row r="18">
          <cell r="D18">
            <v>8847</v>
          </cell>
          <cell r="F18">
            <v>6472</v>
          </cell>
        </row>
        <row r="19">
          <cell r="D19">
            <v>9849</v>
          </cell>
          <cell r="F19">
            <v>940</v>
          </cell>
        </row>
        <row r="20">
          <cell r="D20">
            <v>13805</v>
          </cell>
          <cell r="F20">
            <v>1281</v>
          </cell>
        </row>
        <row r="21">
          <cell r="D21">
            <v>4150</v>
          </cell>
          <cell r="F21">
            <v>4945</v>
          </cell>
        </row>
        <row r="22">
          <cell r="D22"/>
          <cell r="F22"/>
        </row>
        <row r="23">
          <cell r="D23">
            <v>10963</v>
          </cell>
          <cell r="F23">
            <v>16138</v>
          </cell>
        </row>
        <row r="24">
          <cell r="D24">
            <v>10418</v>
          </cell>
          <cell r="F24">
            <v>13435</v>
          </cell>
        </row>
        <row r="25">
          <cell r="D25"/>
          <cell r="F25"/>
        </row>
        <row r="26">
          <cell r="D26"/>
          <cell r="F26"/>
        </row>
        <row r="27">
          <cell r="D27">
            <v>260</v>
          </cell>
          <cell r="F27">
            <v>171</v>
          </cell>
        </row>
        <row r="28">
          <cell r="D28">
            <v>2170</v>
          </cell>
          <cell r="F28">
            <v>-2170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/>
          <cell r="F31">
            <v>182</v>
          </cell>
        </row>
        <row r="32">
          <cell r="D32"/>
          <cell r="F32"/>
        </row>
        <row r="33">
          <cell r="D33"/>
          <cell r="F33">
            <v>0</v>
          </cell>
        </row>
        <row r="34">
          <cell r="D34">
            <v>178903</v>
          </cell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548</v>
          </cell>
          <cell r="F39">
            <v>39</v>
          </cell>
        </row>
        <row r="40">
          <cell r="D40">
            <v>837</v>
          </cell>
          <cell r="F40">
            <v>250</v>
          </cell>
        </row>
        <row r="41">
          <cell r="D41">
            <v>2717</v>
          </cell>
          <cell r="F41"/>
        </row>
        <row r="42">
          <cell r="D42"/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188</v>
          </cell>
          <cell r="F45"/>
        </row>
        <row r="57">
          <cell r="D57">
            <v>327185</v>
          </cell>
          <cell r="F57">
            <v>-311432</v>
          </cell>
        </row>
        <row r="58">
          <cell r="D58">
            <v>309</v>
          </cell>
          <cell r="F58">
            <v>21695</v>
          </cell>
        </row>
        <row r="59">
          <cell r="D59"/>
          <cell r="F59"/>
        </row>
        <row r="60">
          <cell r="D60">
            <v>14042</v>
          </cell>
          <cell r="F60"/>
        </row>
        <row r="61">
          <cell r="D61">
            <v>37891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3999</v>
          </cell>
          <cell r="F64">
            <v>7189</v>
          </cell>
        </row>
        <row r="65">
          <cell r="D65"/>
          <cell r="F65"/>
        </row>
        <row r="66">
          <cell r="D66"/>
          <cell r="F66"/>
        </row>
        <row r="67">
          <cell r="D67"/>
          <cell r="F67">
            <v>605</v>
          </cell>
        </row>
        <row r="68">
          <cell r="D68"/>
          <cell r="F68"/>
        </row>
        <row r="69">
          <cell r="D69">
            <v>878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>
            <v>500</v>
          </cell>
        </row>
        <row r="78">
          <cell r="D78">
            <v>34582</v>
          </cell>
          <cell r="F78"/>
        </row>
        <row r="79">
          <cell r="D79">
            <v>6194</v>
          </cell>
          <cell r="F79"/>
        </row>
        <row r="80">
          <cell r="D80">
            <v>4886</v>
          </cell>
          <cell r="F80"/>
        </row>
        <row r="81">
          <cell r="D81">
            <v>3782</v>
          </cell>
          <cell r="F81"/>
        </row>
        <row r="82">
          <cell r="D82">
            <v>215</v>
          </cell>
          <cell r="F82"/>
        </row>
        <row r="83">
          <cell r="D83">
            <v>5540</v>
          </cell>
          <cell r="F83"/>
        </row>
        <row r="84">
          <cell r="D84">
            <v>5997</v>
          </cell>
          <cell r="F84"/>
        </row>
        <row r="85">
          <cell r="D85">
            <v>4465</v>
          </cell>
          <cell r="F85"/>
        </row>
        <row r="86">
          <cell r="D86">
            <v>24046</v>
          </cell>
          <cell r="F86"/>
        </row>
        <row r="87">
          <cell r="D87">
            <v>52531</v>
          </cell>
          <cell r="F87"/>
        </row>
        <row r="88">
          <cell r="D88"/>
          <cell r="F88"/>
        </row>
        <row r="89">
          <cell r="D89"/>
          <cell r="F89"/>
        </row>
        <row r="93">
          <cell r="D93">
            <v>135234</v>
          </cell>
          <cell r="F93"/>
        </row>
        <row r="94">
          <cell r="D94">
            <v>21441</v>
          </cell>
          <cell r="F94"/>
        </row>
        <row r="95">
          <cell r="D95">
            <v>5443</v>
          </cell>
          <cell r="F95"/>
        </row>
        <row r="96">
          <cell r="D96">
            <v>153000</v>
          </cell>
          <cell r="F96"/>
        </row>
        <row r="97">
          <cell r="D97">
            <v>16524</v>
          </cell>
          <cell r="F97"/>
        </row>
        <row r="98">
          <cell r="D98"/>
          <cell r="F98"/>
        </row>
        <row r="102">
          <cell r="D102">
            <v>25023</v>
          </cell>
          <cell r="F102"/>
        </row>
        <row r="103">
          <cell r="D103">
            <v>4249</v>
          </cell>
          <cell r="F103"/>
        </row>
        <row r="104">
          <cell r="D104">
            <v>1957</v>
          </cell>
          <cell r="F104"/>
        </row>
        <row r="105">
          <cell r="D105"/>
          <cell r="F105"/>
        </row>
        <row r="106">
          <cell r="D106">
            <v>2365</v>
          </cell>
          <cell r="F106"/>
        </row>
        <row r="107">
          <cell r="D107"/>
          <cell r="F107"/>
        </row>
        <row r="121">
          <cell r="D121">
            <v>45860</v>
          </cell>
          <cell r="F121"/>
        </row>
        <row r="122">
          <cell r="D122">
            <v>10873</v>
          </cell>
          <cell r="F122"/>
        </row>
        <row r="123">
          <cell r="D123">
            <v>14072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11268.76</v>
          </cell>
          <cell r="F129"/>
        </row>
        <row r="130">
          <cell r="D130">
            <v>1457</v>
          </cell>
          <cell r="F130"/>
        </row>
        <row r="131">
          <cell r="D131">
            <v>242645</v>
          </cell>
          <cell r="F131"/>
        </row>
        <row r="132">
          <cell r="D132">
            <v>31365</v>
          </cell>
          <cell r="F132"/>
        </row>
        <row r="133">
          <cell r="D133">
            <v>34284</v>
          </cell>
          <cell r="F133"/>
        </row>
        <row r="134">
          <cell r="D134">
            <v>36325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>
            <v>8409</v>
          </cell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>
            <v>902</v>
          </cell>
          <cell r="F145"/>
        </row>
        <row r="146">
          <cell r="D146"/>
          <cell r="F146"/>
        </row>
        <row r="150">
          <cell r="D150">
            <v>94716</v>
          </cell>
          <cell r="F150"/>
        </row>
        <row r="151">
          <cell r="D151">
            <v>16046</v>
          </cell>
          <cell r="F151"/>
        </row>
        <row r="152">
          <cell r="D152">
            <v>5021</v>
          </cell>
          <cell r="F152"/>
        </row>
        <row r="153">
          <cell r="D153">
            <v>2333</v>
          </cell>
          <cell r="F153"/>
        </row>
        <row r="154">
          <cell r="D154"/>
          <cell r="F154"/>
        </row>
        <row r="158">
          <cell r="D158">
            <v>736311</v>
          </cell>
          <cell r="F158"/>
        </row>
        <row r="159">
          <cell r="D159">
            <v>118445</v>
          </cell>
          <cell r="F159"/>
        </row>
        <row r="160">
          <cell r="D160">
            <v>621</v>
          </cell>
          <cell r="F160"/>
        </row>
        <row r="161">
          <cell r="D161">
            <v>24662</v>
          </cell>
          <cell r="F161"/>
        </row>
        <row r="162">
          <cell r="D162">
            <v>9660</v>
          </cell>
          <cell r="F162"/>
        </row>
        <row r="163">
          <cell r="D163">
            <v>3920</v>
          </cell>
          <cell r="F163"/>
        </row>
        <row r="164">
          <cell r="D164">
            <v>550</v>
          </cell>
          <cell r="F164"/>
        </row>
        <row r="165">
          <cell r="D165">
            <v>5220</v>
          </cell>
          <cell r="F165"/>
        </row>
        <row r="166">
          <cell r="D166">
            <v>4760</v>
          </cell>
          <cell r="F166"/>
        </row>
        <row r="167">
          <cell r="D167">
            <v>282836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>
            <v>15553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3268762</v>
          </cell>
        </row>
      </sheetData>
      <sheetData sheetId="8"/>
      <sheetData sheetId="9"/>
      <sheetData sheetId="10">
        <row r="9">
          <cell r="C9">
            <v>20941</v>
          </cell>
          <cell r="D9"/>
          <cell r="E9">
            <v>156</v>
          </cell>
          <cell r="F9"/>
        </row>
        <row r="22">
          <cell r="G22">
            <v>60</v>
          </cell>
        </row>
        <row r="24">
          <cell r="G24">
            <v>60</v>
          </cell>
        </row>
        <row r="28">
          <cell r="G28">
            <v>21900</v>
          </cell>
        </row>
        <row r="30">
          <cell r="G30">
            <v>0.96333333333333337</v>
          </cell>
        </row>
        <row r="32">
          <cell r="G32">
            <v>0.95621004566210044</v>
          </cell>
        </row>
        <row r="34">
          <cell r="G34">
            <v>0.99260558373228414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3839943</v>
          </cell>
          <cell r="G10">
            <v>0</v>
          </cell>
        </row>
        <row r="15">
          <cell r="E15">
            <v>95998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27196</v>
          </cell>
          <cell r="G40">
            <v>7123</v>
          </cell>
        </row>
      </sheetData>
      <sheetData sheetId="6"/>
      <sheetData sheetId="7">
        <row r="10">
          <cell r="D10">
            <v>73670</v>
          </cell>
          <cell r="F10"/>
        </row>
        <row r="11">
          <cell r="D11"/>
          <cell r="F11"/>
        </row>
        <row r="12">
          <cell r="D12">
            <v>33126</v>
          </cell>
          <cell r="F12"/>
        </row>
        <row r="13">
          <cell r="D13">
            <v>172540</v>
          </cell>
          <cell r="F13">
            <v>-160185</v>
          </cell>
        </row>
        <row r="14">
          <cell r="D14"/>
          <cell r="F14"/>
        </row>
        <row r="15">
          <cell r="D15">
            <v>241140</v>
          </cell>
          <cell r="F15"/>
        </row>
        <row r="16">
          <cell r="D16">
            <v>246578</v>
          </cell>
          <cell r="F16">
            <v>20802</v>
          </cell>
        </row>
        <row r="17">
          <cell r="D17"/>
          <cell r="F17"/>
        </row>
        <row r="18">
          <cell r="D18">
            <v>10288</v>
          </cell>
          <cell r="F18"/>
        </row>
        <row r="19">
          <cell r="D19">
            <v>11249</v>
          </cell>
          <cell r="F19"/>
        </row>
        <row r="20">
          <cell r="D20">
            <v>11189</v>
          </cell>
          <cell r="F20">
            <v>-4643</v>
          </cell>
        </row>
        <row r="21">
          <cell r="D21"/>
          <cell r="F21"/>
        </row>
        <row r="22">
          <cell r="D22"/>
          <cell r="F22"/>
        </row>
        <row r="23">
          <cell r="D23">
            <v>13853</v>
          </cell>
          <cell r="F23"/>
        </row>
        <row r="24">
          <cell r="D24"/>
          <cell r="F24"/>
        </row>
        <row r="25">
          <cell r="D25">
            <v>7022</v>
          </cell>
          <cell r="F25">
            <v>-611</v>
          </cell>
        </row>
        <row r="26">
          <cell r="D26">
            <v>194624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356</v>
          </cell>
          <cell r="F29">
            <v>-356</v>
          </cell>
        </row>
        <row r="30">
          <cell r="D30"/>
          <cell r="F30">
            <v>0</v>
          </cell>
        </row>
        <row r="31">
          <cell r="D31">
            <v>37135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564</v>
          </cell>
          <cell r="F39"/>
        </row>
        <row r="40">
          <cell r="D40"/>
          <cell r="F40"/>
        </row>
        <row r="41">
          <cell r="D41">
            <v>2284</v>
          </cell>
          <cell r="F41"/>
        </row>
        <row r="42">
          <cell r="D42"/>
          <cell r="F42"/>
        </row>
        <row r="43">
          <cell r="D43">
            <v>4021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12094</v>
          </cell>
          <cell r="F57"/>
        </row>
        <row r="58">
          <cell r="D58">
            <v>64851</v>
          </cell>
          <cell r="F58"/>
        </row>
        <row r="59">
          <cell r="D59">
            <v>146502</v>
          </cell>
          <cell r="F59">
            <v>-12845</v>
          </cell>
        </row>
        <row r="60">
          <cell r="D60"/>
          <cell r="F60"/>
        </row>
        <row r="61">
          <cell r="D61">
            <v>9409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16645</v>
          </cell>
          <cell r="F64">
            <v>-2010</v>
          </cell>
        </row>
        <row r="65">
          <cell r="D65">
            <v>2902</v>
          </cell>
          <cell r="F65"/>
        </row>
        <row r="66">
          <cell r="D66"/>
          <cell r="F66"/>
        </row>
        <row r="67">
          <cell r="D67">
            <v>10914</v>
          </cell>
          <cell r="F67"/>
        </row>
        <row r="68">
          <cell r="D68"/>
          <cell r="F68"/>
        </row>
        <row r="69">
          <cell r="D69">
            <v>910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38247</v>
          </cell>
          <cell r="F78"/>
        </row>
        <row r="79">
          <cell r="D79"/>
          <cell r="F79">
            <v>4425</v>
          </cell>
        </row>
        <row r="80">
          <cell r="D80">
            <v>933</v>
          </cell>
          <cell r="F80"/>
        </row>
        <row r="81">
          <cell r="D81">
            <v>29</v>
          </cell>
          <cell r="F81"/>
        </row>
        <row r="82">
          <cell r="D82">
            <v>1072</v>
          </cell>
          <cell r="F82"/>
        </row>
        <row r="83">
          <cell r="D83">
            <v>16229</v>
          </cell>
          <cell r="F83"/>
        </row>
        <row r="84">
          <cell r="D84">
            <v>877</v>
          </cell>
          <cell r="F84"/>
        </row>
        <row r="85">
          <cell r="D85">
            <v>47202</v>
          </cell>
          <cell r="F85"/>
        </row>
        <row r="86">
          <cell r="D86"/>
          <cell r="F86"/>
        </row>
        <row r="87">
          <cell r="D87">
            <v>45838</v>
          </cell>
          <cell r="F87"/>
        </row>
        <row r="88">
          <cell r="D88"/>
          <cell r="F88"/>
        </row>
        <row r="89">
          <cell r="D89">
            <v>37980</v>
          </cell>
          <cell r="F89"/>
        </row>
        <row r="93">
          <cell r="D93">
            <v>138814</v>
          </cell>
          <cell r="F93"/>
        </row>
        <row r="94">
          <cell r="D94"/>
          <cell r="F94">
            <v>16059</v>
          </cell>
        </row>
        <row r="95">
          <cell r="D95">
            <v>8486</v>
          </cell>
          <cell r="F95"/>
        </row>
        <row r="96">
          <cell r="D96">
            <v>159861</v>
          </cell>
          <cell r="F96"/>
        </row>
        <row r="97">
          <cell r="D97">
            <v>19721</v>
          </cell>
          <cell r="F97"/>
        </row>
        <row r="98">
          <cell r="D98">
            <v>2560</v>
          </cell>
          <cell r="F98"/>
        </row>
        <row r="102">
          <cell r="D102">
            <v>78748</v>
          </cell>
          <cell r="F102"/>
        </row>
        <row r="103">
          <cell r="D103"/>
          <cell r="F103">
            <v>9110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7270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17076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103755</v>
          </cell>
          <cell r="F129"/>
        </row>
        <row r="130">
          <cell r="D130"/>
          <cell r="F130">
            <v>12003</v>
          </cell>
        </row>
        <row r="131">
          <cell r="D131">
            <v>120415</v>
          </cell>
          <cell r="F131"/>
        </row>
        <row r="132">
          <cell r="D132"/>
          <cell r="F132">
            <v>13931</v>
          </cell>
        </row>
        <row r="133">
          <cell r="D133"/>
          <cell r="F133"/>
        </row>
        <row r="134">
          <cell r="D134">
            <v>14215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21815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5680</v>
          </cell>
          <cell r="F154"/>
        </row>
        <row r="158">
          <cell r="D158">
            <v>904634</v>
          </cell>
          <cell r="F158"/>
        </row>
        <row r="159">
          <cell r="D159"/>
          <cell r="F159">
            <v>104656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4140</v>
          </cell>
          <cell r="F162"/>
        </row>
        <row r="163">
          <cell r="D163">
            <v>934</v>
          </cell>
          <cell r="F163"/>
        </row>
        <row r="164">
          <cell r="D164"/>
          <cell r="F164"/>
        </row>
        <row r="165">
          <cell r="D165">
            <v>1971</v>
          </cell>
          <cell r="F165"/>
        </row>
        <row r="166">
          <cell r="D166">
            <v>16284</v>
          </cell>
          <cell r="F166"/>
        </row>
        <row r="167">
          <cell r="D167">
            <v>419539</v>
          </cell>
          <cell r="F167"/>
        </row>
        <row r="168">
          <cell r="D168"/>
          <cell r="F168"/>
        </row>
        <row r="169">
          <cell r="D169">
            <v>151</v>
          </cell>
          <cell r="F169"/>
        </row>
        <row r="170">
          <cell r="D170">
            <v>9442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5746</v>
          </cell>
          <cell r="F189"/>
        </row>
        <row r="190">
          <cell r="D190"/>
          <cell r="F190"/>
        </row>
        <row r="191">
          <cell r="D191">
            <v>13460</v>
          </cell>
          <cell r="F191"/>
        </row>
        <row r="192">
          <cell r="D192">
            <v>5633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355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3592978</v>
          </cell>
        </row>
      </sheetData>
      <sheetData sheetId="8"/>
      <sheetData sheetId="9"/>
      <sheetData sheetId="10">
        <row r="9">
          <cell r="C9">
            <v>22586</v>
          </cell>
          <cell r="D9">
            <v>365</v>
          </cell>
          <cell r="E9"/>
          <cell r="F9"/>
        </row>
        <row r="22">
          <cell r="G22">
            <v>66</v>
          </cell>
        </row>
        <row r="24">
          <cell r="G24">
            <v>66</v>
          </cell>
        </row>
        <row r="28">
          <cell r="G28">
            <v>24090</v>
          </cell>
        </row>
        <row r="30">
          <cell r="G30">
            <v>0.95271897052718968</v>
          </cell>
        </row>
        <row r="32">
          <cell r="G32">
            <v>0.95271897052718968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2998372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10250</v>
          </cell>
          <cell r="G40">
            <v>0</v>
          </cell>
        </row>
      </sheetData>
      <sheetData sheetId="6"/>
      <sheetData sheetId="7">
        <row r="10">
          <cell r="D10">
            <v>60412</v>
          </cell>
          <cell r="F10">
            <v>1025</v>
          </cell>
        </row>
        <row r="11">
          <cell r="D11"/>
          <cell r="F11"/>
        </row>
        <row r="12">
          <cell r="D12">
            <v>58335</v>
          </cell>
          <cell r="F12">
            <v>11656</v>
          </cell>
        </row>
        <row r="13">
          <cell r="D13">
            <v>347360</v>
          </cell>
          <cell r="F13">
            <v>-275094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2545</v>
          </cell>
          <cell r="F17">
            <v>90</v>
          </cell>
        </row>
        <row r="18">
          <cell r="D18">
            <v>3480</v>
          </cell>
          <cell r="F18">
            <v>3479</v>
          </cell>
        </row>
        <row r="19">
          <cell r="D19">
            <v>4066</v>
          </cell>
          <cell r="F19">
            <v>1306</v>
          </cell>
        </row>
        <row r="20">
          <cell r="D20">
            <v>2128</v>
          </cell>
          <cell r="F20">
            <v>3397</v>
          </cell>
        </row>
        <row r="21">
          <cell r="D21">
            <v>7722</v>
          </cell>
          <cell r="F21">
            <v>8390</v>
          </cell>
        </row>
        <row r="22">
          <cell r="D22"/>
          <cell r="F22"/>
        </row>
        <row r="23">
          <cell r="D23">
            <v>18</v>
          </cell>
          <cell r="F23">
            <v>4372</v>
          </cell>
        </row>
        <row r="24">
          <cell r="D24">
            <v>4710</v>
          </cell>
          <cell r="F24">
            <v>6668</v>
          </cell>
        </row>
        <row r="25">
          <cell r="D25"/>
          <cell r="F25"/>
        </row>
        <row r="26">
          <cell r="D26">
            <v>124150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/>
          <cell r="F31">
            <v>12777</v>
          </cell>
        </row>
        <row r="32">
          <cell r="D32"/>
          <cell r="F32">
            <v>37128</v>
          </cell>
        </row>
        <row r="33">
          <cell r="D33"/>
          <cell r="F33">
            <v>0</v>
          </cell>
        </row>
        <row r="34">
          <cell r="D34">
            <v>11543</v>
          </cell>
          <cell r="F34"/>
        </row>
        <row r="35">
          <cell r="D35">
            <v>1663</v>
          </cell>
          <cell r="F35">
            <v>-1663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>
            <v>2581</v>
          </cell>
        </row>
        <row r="40">
          <cell r="D40"/>
          <cell r="F40"/>
        </row>
        <row r="41">
          <cell r="D41"/>
          <cell r="F41"/>
        </row>
        <row r="42">
          <cell r="D42">
            <v>923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6512</v>
          </cell>
          <cell r="F45">
            <v>-4300</v>
          </cell>
        </row>
        <row r="57">
          <cell r="D57">
            <v>143000</v>
          </cell>
          <cell r="F57"/>
        </row>
        <row r="58">
          <cell r="D58">
            <v>895</v>
          </cell>
          <cell r="F58"/>
        </row>
        <row r="59">
          <cell r="D59"/>
          <cell r="F59"/>
        </row>
        <row r="60">
          <cell r="D60">
            <v>4310</v>
          </cell>
          <cell r="F60">
            <v>629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13424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19117</v>
          </cell>
          <cell r="F69"/>
        </row>
        <row r="70">
          <cell r="D70"/>
          <cell r="F70"/>
        </row>
        <row r="71">
          <cell r="D71">
            <v>1107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92303</v>
          </cell>
          <cell r="F78"/>
        </row>
        <row r="79">
          <cell r="D79"/>
          <cell r="F79">
            <v>24660</v>
          </cell>
        </row>
        <row r="80">
          <cell r="D80">
            <v>15011</v>
          </cell>
          <cell r="F80">
            <v>962</v>
          </cell>
        </row>
        <row r="81">
          <cell r="D81"/>
          <cell r="F81"/>
        </row>
        <row r="82">
          <cell r="D82">
            <v>584</v>
          </cell>
          <cell r="F82">
            <v>336</v>
          </cell>
        </row>
        <row r="83">
          <cell r="D83">
            <v>10219</v>
          </cell>
          <cell r="F83">
            <v>1610</v>
          </cell>
        </row>
        <row r="84">
          <cell r="D84">
            <v>4727</v>
          </cell>
          <cell r="F84">
            <v>3674</v>
          </cell>
        </row>
        <row r="85">
          <cell r="D85">
            <v>228</v>
          </cell>
          <cell r="F85"/>
        </row>
        <row r="86">
          <cell r="D86">
            <v>30222</v>
          </cell>
          <cell r="F86">
            <v>4405</v>
          </cell>
        </row>
        <row r="87">
          <cell r="D87">
            <v>22093</v>
          </cell>
          <cell r="F87">
            <v>926</v>
          </cell>
        </row>
        <row r="88">
          <cell r="D88"/>
          <cell r="F88"/>
        </row>
        <row r="89">
          <cell r="D89"/>
          <cell r="F89"/>
        </row>
        <row r="93">
          <cell r="D93">
            <v>141500</v>
          </cell>
          <cell r="F93"/>
        </row>
        <row r="94">
          <cell r="D94"/>
          <cell r="F94">
            <v>37803</v>
          </cell>
        </row>
        <row r="95">
          <cell r="D95">
            <v>2310</v>
          </cell>
          <cell r="F95"/>
        </row>
        <row r="96">
          <cell r="D96">
            <v>136778</v>
          </cell>
          <cell r="F96">
            <v>301</v>
          </cell>
        </row>
        <row r="97">
          <cell r="D97">
            <v>17303</v>
          </cell>
          <cell r="F97">
            <v>408</v>
          </cell>
        </row>
        <row r="98">
          <cell r="D98"/>
          <cell r="F98"/>
        </row>
        <row r="102">
          <cell r="D102">
            <v>50935</v>
          </cell>
          <cell r="F102"/>
        </row>
        <row r="103">
          <cell r="D103"/>
          <cell r="F103">
            <v>13608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25</v>
          </cell>
          <cell r="F106"/>
        </row>
        <row r="107">
          <cell r="D107"/>
          <cell r="F107"/>
        </row>
        <row r="121">
          <cell r="D121">
            <v>77751</v>
          </cell>
          <cell r="F121"/>
        </row>
        <row r="122">
          <cell r="D122"/>
          <cell r="F122">
            <v>20772</v>
          </cell>
        </row>
        <row r="123">
          <cell r="D123">
            <v>16659</v>
          </cell>
          <cell r="F123"/>
        </row>
        <row r="124">
          <cell r="D124">
            <v>1000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781021</v>
          </cell>
          <cell r="F131"/>
        </row>
        <row r="132">
          <cell r="D132"/>
          <cell r="F132">
            <v>208656</v>
          </cell>
        </row>
        <row r="133">
          <cell r="D133"/>
          <cell r="F133"/>
        </row>
        <row r="134">
          <cell r="D134">
            <v>25909</v>
          </cell>
          <cell r="F134">
            <v>49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>
            <v>309</v>
          </cell>
          <cell r="F139">
            <v>388</v>
          </cell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37946</v>
          </cell>
          <cell r="F150"/>
        </row>
        <row r="151">
          <cell r="D151"/>
          <cell r="F151">
            <v>10138</v>
          </cell>
        </row>
        <row r="152">
          <cell r="D152">
            <v>6504</v>
          </cell>
          <cell r="F152">
            <v>381</v>
          </cell>
        </row>
        <row r="153">
          <cell r="D153">
            <v>363</v>
          </cell>
          <cell r="F153">
            <v>571</v>
          </cell>
        </row>
        <row r="154">
          <cell r="D154"/>
          <cell r="F154">
            <v>154</v>
          </cell>
        </row>
        <row r="158">
          <cell r="D158"/>
          <cell r="F158"/>
        </row>
        <row r="159">
          <cell r="D159"/>
          <cell r="F159"/>
        </row>
        <row r="160">
          <cell r="D160">
            <v>12935</v>
          </cell>
          <cell r="F160">
            <v>1139</v>
          </cell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>
            <v>1920</v>
          </cell>
          <cell r="F165"/>
        </row>
        <row r="166">
          <cell r="D166">
            <v>333</v>
          </cell>
          <cell r="F166"/>
        </row>
        <row r="167">
          <cell r="D167">
            <v>273685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10565</v>
          </cell>
          <cell r="F189"/>
        </row>
        <row r="190">
          <cell r="D190">
            <v>75</v>
          </cell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2588633</v>
          </cell>
        </row>
      </sheetData>
      <sheetData sheetId="8"/>
      <sheetData sheetId="9"/>
      <sheetData sheetId="10">
        <row r="9">
          <cell r="C9">
            <v>16081</v>
          </cell>
          <cell r="D9"/>
          <cell r="E9"/>
          <cell r="F9"/>
        </row>
        <row r="22">
          <cell r="G22">
            <v>45</v>
          </cell>
        </row>
        <row r="24">
          <cell r="G24">
            <v>45</v>
          </cell>
        </row>
        <row r="28">
          <cell r="G28">
            <v>16425</v>
          </cell>
        </row>
        <row r="30">
          <cell r="G30">
            <v>0.97905631659056314</v>
          </cell>
        </row>
        <row r="32">
          <cell r="G32">
            <v>0.97905631659056314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895629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981</v>
          </cell>
          <cell r="G40">
            <v>0</v>
          </cell>
        </row>
      </sheetData>
      <sheetData sheetId="6"/>
      <sheetData sheetId="7">
        <row r="10">
          <cell r="D10">
            <v>30100</v>
          </cell>
          <cell r="F10">
            <v>363</v>
          </cell>
        </row>
        <row r="11">
          <cell r="D11"/>
          <cell r="F11"/>
        </row>
        <row r="12">
          <cell r="D12">
            <v>54817</v>
          </cell>
          <cell r="F12">
            <v>4126</v>
          </cell>
        </row>
        <row r="13">
          <cell r="D13">
            <v>74850</v>
          </cell>
          <cell r="F13">
            <v>-46734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1425</v>
          </cell>
          <cell r="F17">
            <v>32</v>
          </cell>
        </row>
        <row r="18">
          <cell r="D18">
            <v>3022</v>
          </cell>
          <cell r="F18">
            <v>1231</v>
          </cell>
        </row>
        <row r="19">
          <cell r="D19">
            <v>1218</v>
          </cell>
          <cell r="F19">
            <v>462</v>
          </cell>
        </row>
        <row r="20">
          <cell r="D20">
            <v>528</v>
          </cell>
          <cell r="F20">
            <v>1202</v>
          </cell>
        </row>
        <row r="21">
          <cell r="D21"/>
          <cell r="F21">
            <v>2970</v>
          </cell>
        </row>
        <row r="22">
          <cell r="D22"/>
          <cell r="F22"/>
        </row>
        <row r="23">
          <cell r="D23">
            <v>18</v>
          </cell>
          <cell r="F23">
            <v>1547</v>
          </cell>
        </row>
        <row r="24">
          <cell r="D24">
            <v>1602</v>
          </cell>
          <cell r="F24">
            <v>2360</v>
          </cell>
        </row>
        <row r="25">
          <cell r="D25"/>
          <cell r="F25"/>
        </row>
        <row r="26">
          <cell r="D26">
            <v>46428</v>
          </cell>
          <cell r="F26"/>
        </row>
        <row r="27">
          <cell r="D27">
            <v>283</v>
          </cell>
          <cell r="F27">
            <v>506</v>
          </cell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/>
          <cell r="F31">
            <v>4522</v>
          </cell>
        </row>
        <row r="32">
          <cell r="D32"/>
          <cell r="F32">
            <v>13141</v>
          </cell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>
            <v>914</v>
          </cell>
        </row>
        <row r="40">
          <cell r="D40"/>
          <cell r="F40"/>
        </row>
        <row r="41">
          <cell r="D41"/>
          <cell r="F41"/>
        </row>
        <row r="42">
          <cell r="D42">
            <v>562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1805</v>
          </cell>
          <cell r="F45">
            <v>-50</v>
          </cell>
        </row>
        <row r="57">
          <cell r="D57">
            <v>97900</v>
          </cell>
          <cell r="F57"/>
        </row>
        <row r="58">
          <cell r="D58">
            <v>2473</v>
          </cell>
          <cell r="F58"/>
        </row>
        <row r="59">
          <cell r="D59"/>
          <cell r="F59"/>
        </row>
        <row r="60">
          <cell r="D60">
            <v>5417</v>
          </cell>
          <cell r="F60">
            <v>223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3150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2065</v>
          </cell>
          <cell r="F69"/>
        </row>
        <row r="70">
          <cell r="D70"/>
          <cell r="F70"/>
        </row>
        <row r="71">
          <cell r="D71">
            <v>126</v>
          </cell>
          <cell r="F71"/>
        </row>
        <row r="72">
          <cell r="D72">
            <v>1616</v>
          </cell>
          <cell r="F72"/>
        </row>
        <row r="73">
          <cell r="D73"/>
          <cell r="F73"/>
        </row>
        <row r="78">
          <cell r="D78">
            <v>52800</v>
          </cell>
          <cell r="F78"/>
        </row>
        <row r="79">
          <cell r="D79"/>
          <cell r="F79">
            <v>8559</v>
          </cell>
        </row>
        <row r="80">
          <cell r="D80">
            <v>3094</v>
          </cell>
          <cell r="F80">
            <v>340</v>
          </cell>
        </row>
        <row r="81">
          <cell r="D81"/>
          <cell r="F81"/>
        </row>
        <row r="82">
          <cell r="D82">
            <v>67</v>
          </cell>
          <cell r="F82">
            <v>119</v>
          </cell>
        </row>
        <row r="83">
          <cell r="D83">
            <v>8581</v>
          </cell>
          <cell r="F83">
            <v>570</v>
          </cell>
        </row>
        <row r="84">
          <cell r="D84">
            <v>3230</v>
          </cell>
          <cell r="F84">
            <v>1300</v>
          </cell>
        </row>
        <row r="85">
          <cell r="D85"/>
          <cell r="F85"/>
        </row>
        <row r="86">
          <cell r="D86">
            <v>11806</v>
          </cell>
          <cell r="F86">
            <v>1559</v>
          </cell>
        </row>
        <row r="87">
          <cell r="D87">
            <v>13326</v>
          </cell>
          <cell r="F87">
            <v>328</v>
          </cell>
        </row>
        <row r="88">
          <cell r="D88"/>
          <cell r="F88"/>
        </row>
        <row r="89">
          <cell r="D89"/>
          <cell r="F89"/>
        </row>
        <row r="93">
          <cell r="D93"/>
          <cell r="F93"/>
        </row>
        <row r="94">
          <cell r="D94"/>
          <cell r="F94"/>
        </row>
        <row r="95">
          <cell r="D95">
            <v>915</v>
          </cell>
          <cell r="F95"/>
        </row>
        <row r="96">
          <cell r="D96">
            <v>43040</v>
          </cell>
          <cell r="F96">
            <v>137</v>
          </cell>
        </row>
        <row r="97">
          <cell r="D97">
            <v>5313</v>
          </cell>
          <cell r="F97">
            <v>144</v>
          </cell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>
            <v>1321</v>
          </cell>
          <cell r="F104"/>
        </row>
        <row r="105">
          <cell r="D105"/>
          <cell r="F105"/>
        </row>
        <row r="106">
          <cell r="D106">
            <v>270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5076</v>
          </cell>
          <cell r="F123"/>
        </row>
        <row r="124">
          <cell r="D124">
            <v>2590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300030</v>
          </cell>
          <cell r="F131"/>
        </row>
        <row r="132">
          <cell r="D132"/>
          <cell r="F132">
            <v>48637</v>
          </cell>
        </row>
        <row r="133">
          <cell r="D133"/>
          <cell r="F133"/>
        </row>
        <row r="134">
          <cell r="D134">
            <v>5534</v>
          </cell>
          <cell r="F134">
            <v>17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>
            <v>169</v>
          </cell>
          <cell r="F138"/>
        </row>
        <row r="139">
          <cell r="D139"/>
          <cell r="F139">
            <v>137</v>
          </cell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23982</v>
          </cell>
          <cell r="F150"/>
        </row>
        <row r="151">
          <cell r="D151"/>
          <cell r="F151">
            <v>3888</v>
          </cell>
        </row>
        <row r="152">
          <cell r="D152">
            <v>3730</v>
          </cell>
          <cell r="F152">
            <v>135</v>
          </cell>
        </row>
        <row r="153">
          <cell r="D153">
            <v>243</v>
          </cell>
          <cell r="F153">
            <v>202</v>
          </cell>
        </row>
        <row r="154">
          <cell r="D154"/>
          <cell r="F154">
            <v>54</v>
          </cell>
        </row>
        <row r="158">
          <cell r="D158"/>
          <cell r="F158"/>
        </row>
        <row r="159">
          <cell r="D159"/>
          <cell r="F159"/>
        </row>
        <row r="160">
          <cell r="D160">
            <v>5864</v>
          </cell>
          <cell r="F160">
            <v>403</v>
          </cell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>
            <v>900</v>
          </cell>
          <cell r="F165"/>
        </row>
        <row r="166">
          <cell r="D166"/>
          <cell r="F166"/>
        </row>
        <row r="167">
          <cell r="D167">
            <v>90540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4400</v>
          </cell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916226</v>
          </cell>
        </row>
      </sheetData>
      <sheetData sheetId="8"/>
      <sheetData sheetId="9"/>
      <sheetData sheetId="10">
        <row r="9">
          <cell r="C9">
            <v>5475</v>
          </cell>
          <cell r="D9"/>
          <cell r="E9"/>
          <cell r="F9"/>
        </row>
        <row r="22">
          <cell r="G22">
            <v>15</v>
          </cell>
        </row>
        <row r="24">
          <cell r="G24">
            <v>15</v>
          </cell>
        </row>
        <row r="28">
          <cell r="G28">
            <v>5475</v>
          </cell>
        </row>
        <row r="30">
          <cell r="G30">
            <v>1</v>
          </cell>
        </row>
        <row r="32">
          <cell r="G32">
            <v>1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954615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2411</v>
          </cell>
          <cell r="G40">
            <v>0</v>
          </cell>
        </row>
      </sheetData>
      <sheetData sheetId="6"/>
      <sheetData sheetId="7">
        <row r="10">
          <cell r="D10">
            <v>69216</v>
          </cell>
          <cell r="F10">
            <v>-34296</v>
          </cell>
        </row>
        <row r="11">
          <cell r="D11"/>
          <cell r="F11"/>
        </row>
        <row r="12">
          <cell r="D12"/>
          <cell r="F12">
            <v>3544</v>
          </cell>
        </row>
        <row r="13">
          <cell r="D13">
            <v>51957</v>
          </cell>
          <cell r="F13">
            <v>-34944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175</v>
          </cell>
          <cell r="F17">
            <v>27</v>
          </cell>
        </row>
        <row r="18">
          <cell r="D18">
            <v>3056</v>
          </cell>
          <cell r="F18">
            <v>1058</v>
          </cell>
        </row>
        <row r="19">
          <cell r="D19">
            <v>1674</v>
          </cell>
          <cell r="F19">
            <v>397</v>
          </cell>
        </row>
        <row r="20">
          <cell r="D20">
            <v>720</v>
          </cell>
          <cell r="F20">
            <v>1033</v>
          </cell>
        </row>
        <row r="21">
          <cell r="D21"/>
          <cell r="F21">
            <v>2551</v>
          </cell>
        </row>
        <row r="22">
          <cell r="D22"/>
          <cell r="F22"/>
        </row>
        <row r="23">
          <cell r="D23"/>
          <cell r="F23">
            <v>1329</v>
          </cell>
        </row>
        <row r="24">
          <cell r="D24">
            <v>1458</v>
          </cell>
          <cell r="F24">
            <v>2027</v>
          </cell>
        </row>
        <row r="25">
          <cell r="D25"/>
          <cell r="F25"/>
        </row>
        <row r="26">
          <cell r="D26">
            <v>45326</v>
          </cell>
          <cell r="F26"/>
        </row>
        <row r="27">
          <cell r="D27">
            <v>371</v>
          </cell>
          <cell r="F27">
            <v>434</v>
          </cell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/>
          <cell r="F31">
            <v>3884</v>
          </cell>
        </row>
        <row r="32">
          <cell r="D32"/>
          <cell r="F32">
            <v>11288</v>
          </cell>
        </row>
        <row r="33">
          <cell r="D33"/>
          <cell r="F33">
            <v>0</v>
          </cell>
        </row>
        <row r="34">
          <cell r="D34">
            <v>3994</v>
          </cell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>
            <v>785</v>
          </cell>
        </row>
        <row r="40">
          <cell r="D40"/>
          <cell r="F40"/>
        </row>
        <row r="41">
          <cell r="D41"/>
          <cell r="F41"/>
        </row>
        <row r="42">
          <cell r="D42">
            <v>390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2463</v>
          </cell>
          <cell r="F45">
            <v>-1480</v>
          </cell>
        </row>
        <row r="57">
          <cell r="D57">
            <v>97900</v>
          </cell>
          <cell r="F57"/>
        </row>
        <row r="58">
          <cell r="D58">
            <v>1280</v>
          </cell>
          <cell r="F58"/>
        </row>
        <row r="59">
          <cell r="D59"/>
          <cell r="F59"/>
        </row>
        <row r="60">
          <cell r="D60">
            <v>6124</v>
          </cell>
          <cell r="F60">
            <v>191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1567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647</v>
          </cell>
          <cell r="F69"/>
        </row>
        <row r="70">
          <cell r="D70"/>
          <cell r="F70"/>
        </row>
        <row r="71">
          <cell r="D71">
            <v>280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24000</v>
          </cell>
          <cell r="F78"/>
        </row>
        <row r="79">
          <cell r="D79"/>
          <cell r="F79">
            <v>3673</v>
          </cell>
        </row>
        <row r="80">
          <cell r="D80">
            <v>1010</v>
          </cell>
          <cell r="F80">
            <v>292</v>
          </cell>
        </row>
        <row r="81">
          <cell r="D81"/>
          <cell r="F81"/>
        </row>
        <row r="82">
          <cell r="D82">
            <v>25</v>
          </cell>
          <cell r="F82">
            <v>102</v>
          </cell>
        </row>
        <row r="83">
          <cell r="D83">
            <v>11027</v>
          </cell>
          <cell r="F83">
            <v>489</v>
          </cell>
        </row>
        <row r="84">
          <cell r="D84">
            <v>2561</v>
          </cell>
          <cell r="F84">
            <v>1117</v>
          </cell>
        </row>
        <row r="85">
          <cell r="D85"/>
          <cell r="F85"/>
        </row>
        <row r="86">
          <cell r="D86">
            <v>12587</v>
          </cell>
          <cell r="F86">
            <v>1339</v>
          </cell>
        </row>
        <row r="87">
          <cell r="D87">
            <v>29877</v>
          </cell>
          <cell r="F87">
            <v>282</v>
          </cell>
        </row>
        <row r="88">
          <cell r="D88"/>
          <cell r="F88"/>
        </row>
        <row r="89">
          <cell r="D89"/>
          <cell r="F89"/>
        </row>
        <row r="93">
          <cell r="D93"/>
          <cell r="F93"/>
        </row>
        <row r="94">
          <cell r="D94"/>
          <cell r="F94"/>
        </row>
        <row r="95">
          <cell r="D95">
            <v>910</v>
          </cell>
          <cell r="F95"/>
        </row>
        <row r="96">
          <cell r="D96">
            <v>47368</v>
          </cell>
          <cell r="F96">
            <v>118</v>
          </cell>
        </row>
        <row r="97">
          <cell r="D97">
            <v>5270</v>
          </cell>
          <cell r="F97">
            <v>124</v>
          </cell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>
            <v>105</v>
          </cell>
          <cell r="F104"/>
        </row>
        <row r="105">
          <cell r="D105"/>
          <cell r="F105"/>
        </row>
        <row r="106">
          <cell r="D106">
            <v>17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12394</v>
          </cell>
          <cell r="F123"/>
        </row>
        <row r="124">
          <cell r="D124">
            <v>559</v>
          </cell>
          <cell r="F124"/>
        </row>
        <row r="125">
          <cell r="D125"/>
          <cell r="F125"/>
        </row>
        <row r="129">
          <cell r="D129"/>
          <cell r="F129">
            <v>34608</v>
          </cell>
        </row>
        <row r="130">
          <cell r="D130"/>
          <cell r="F130">
            <v>5296</v>
          </cell>
        </row>
        <row r="131">
          <cell r="D131">
            <v>250287</v>
          </cell>
          <cell r="F131"/>
        </row>
        <row r="132">
          <cell r="D132"/>
          <cell r="F132">
            <v>38301</v>
          </cell>
        </row>
        <row r="133">
          <cell r="D133"/>
          <cell r="F133"/>
        </row>
        <row r="134">
          <cell r="D134">
            <v>5387</v>
          </cell>
          <cell r="F134">
            <v>15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>
            <v>65</v>
          </cell>
          <cell r="F139">
            <v>118</v>
          </cell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>
            <v>2608</v>
          </cell>
          <cell r="F152">
            <v>116</v>
          </cell>
        </row>
        <row r="153">
          <cell r="D153">
            <v>363</v>
          </cell>
          <cell r="F153">
            <v>173</v>
          </cell>
        </row>
        <row r="154">
          <cell r="D154"/>
          <cell r="F154">
            <v>47</v>
          </cell>
        </row>
        <row r="158">
          <cell r="D158"/>
          <cell r="F158"/>
        </row>
        <row r="159">
          <cell r="D159"/>
          <cell r="F159"/>
        </row>
        <row r="160">
          <cell r="D160">
            <v>7360</v>
          </cell>
          <cell r="F160">
            <v>346</v>
          </cell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>
            <v>1500</v>
          </cell>
          <cell r="F165"/>
        </row>
        <row r="166">
          <cell r="D166">
            <v>-245</v>
          </cell>
          <cell r="F166"/>
        </row>
        <row r="167">
          <cell r="D167">
            <v>78805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4575</v>
          </cell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787013</v>
          </cell>
        </row>
      </sheetData>
      <sheetData sheetId="8"/>
      <sheetData sheetId="9"/>
      <sheetData sheetId="10">
        <row r="9">
          <cell r="C9">
            <v>5816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0.99589041095890407</v>
          </cell>
        </row>
        <row r="32">
          <cell r="G32">
            <v>0.99589041095890407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879747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3341</v>
          </cell>
          <cell r="G40">
            <v>0</v>
          </cell>
        </row>
      </sheetData>
      <sheetData sheetId="6"/>
      <sheetData sheetId="7">
        <row r="10">
          <cell r="D10">
            <v>61860</v>
          </cell>
          <cell r="F10">
            <v>301</v>
          </cell>
        </row>
        <row r="11">
          <cell r="D11"/>
          <cell r="F11"/>
        </row>
        <row r="12">
          <cell r="D12"/>
          <cell r="F12">
            <v>3424</v>
          </cell>
        </row>
        <row r="13">
          <cell r="D13">
            <v>79188</v>
          </cell>
          <cell r="F13">
            <v>-4795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/>
          <cell r="F17">
            <v>27</v>
          </cell>
        </row>
        <row r="18">
          <cell r="D18">
            <v>3353</v>
          </cell>
          <cell r="F18">
            <v>1022</v>
          </cell>
        </row>
        <row r="19">
          <cell r="D19">
            <v>3008</v>
          </cell>
          <cell r="F19">
            <v>384</v>
          </cell>
        </row>
        <row r="20">
          <cell r="D20">
            <v>360</v>
          </cell>
          <cell r="F20">
            <v>998</v>
          </cell>
        </row>
        <row r="21">
          <cell r="D21"/>
          <cell r="F21">
            <v>2465</v>
          </cell>
        </row>
        <row r="22">
          <cell r="D22"/>
          <cell r="F22"/>
        </row>
        <row r="23">
          <cell r="D23"/>
          <cell r="F23">
            <v>1284</v>
          </cell>
        </row>
        <row r="24">
          <cell r="D24">
            <v>1724</v>
          </cell>
          <cell r="F24">
            <v>1959</v>
          </cell>
        </row>
        <row r="25">
          <cell r="D25"/>
          <cell r="F25"/>
        </row>
        <row r="26">
          <cell r="D26">
            <v>48650</v>
          </cell>
          <cell r="F26"/>
        </row>
        <row r="27">
          <cell r="D27">
            <v>896</v>
          </cell>
          <cell r="F27">
            <v>420</v>
          </cell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/>
          <cell r="F31">
            <v>3754</v>
          </cell>
        </row>
        <row r="32">
          <cell r="D32">
            <v>224</v>
          </cell>
          <cell r="F32">
            <v>10908</v>
          </cell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>
            <v>758</v>
          </cell>
        </row>
        <row r="40">
          <cell r="D40"/>
          <cell r="F40"/>
        </row>
        <row r="41">
          <cell r="D41"/>
          <cell r="F41"/>
        </row>
        <row r="42">
          <cell r="D42">
            <v>506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1714</v>
          </cell>
          <cell r="F45">
            <v>-2303</v>
          </cell>
        </row>
        <row r="57">
          <cell r="D57">
            <v>97900</v>
          </cell>
          <cell r="F57"/>
        </row>
        <row r="58">
          <cell r="D58">
            <v>4123</v>
          </cell>
          <cell r="F58"/>
        </row>
        <row r="59">
          <cell r="D59"/>
          <cell r="F59"/>
        </row>
        <row r="60">
          <cell r="D60"/>
          <cell r="F60">
            <v>185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5613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13441</v>
          </cell>
          <cell r="F69"/>
        </row>
        <row r="70">
          <cell r="D70"/>
          <cell r="F70"/>
        </row>
        <row r="71">
          <cell r="D71">
            <v>682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14400</v>
          </cell>
          <cell r="F78"/>
        </row>
        <row r="79">
          <cell r="D79"/>
          <cell r="F79">
            <v>14545</v>
          </cell>
        </row>
        <row r="80">
          <cell r="D80">
            <v>642</v>
          </cell>
          <cell r="F80">
            <v>283</v>
          </cell>
        </row>
        <row r="81">
          <cell r="D81"/>
          <cell r="F81"/>
        </row>
        <row r="82">
          <cell r="D82">
            <v>337</v>
          </cell>
          <cell r="F82">
            <v>99</v>
          </cell>
        </row>
        <row r="83">
          <cell r="D83">
            <v>7074</v>
          </cell>
          <cell r="F83">
            <v>473</v>
          </cell>
        </row>
        <row r="84">
          <cell r="D84">
            <v>3166</v>
          </cell>
          <cell r="F84">
            <v>1079</v>
          </cell>
        </row>
        <row r="85">
          <cell r="D85"/>
          <cell r="F85"/>
        </row>
        <row r="86">
          <cell r="D86">
            <v>14150</v>
          </cell>
          <cell r="F86">
            <v>1294</v>
          </cell>
        </row>
        <row r="87">
          <cell r="D87">
            <v>18916</v>
          </cell>
          <cell r="F87">
            <v>272</v>
          </cell>
        </row>
        <row r="88">
          <cell r="D88"/>
          <cell r="F88"/>
        </row>
        <row r="89">
          <cell r="D89"/>
          <cell r="F89"/>
        </row>
        <row r="93">
          <cell r="D93"/>
          <cell r="F93"/>
        </row>
        <row r="94">
          <cell r="D94"/>
          <cell r="F94"/>
        </row>
        <row r="95">
          <cell r="D95">
            <v>910</v>
          </cell>
          <cell r="F95"/>
        </row>
        <row r="96">
          <cell r="D96">
            <v>38600</v>
          </cell>
          <cell r="F96">
            <v>114</v>
          </cell>
        </row>
        <row r="97">
          <cell r="D97">
            <v>3914</v>
          </cell>
          <cell r="F97">
            <v>120</v>
          </cell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>
            <v>488</v>
          </cell>
          <cell r="F104"/>
        </row>
        <row r="105">
          <cell r="D105"/>
          <cell r="F105"/>
        </row>
        <row r="106">
          <cell r="D106">
            <v>137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5469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2139</v>
          </cell>
          <cell r="F131"/>
        </row>
        <row r="132">
          <cell r="D132"/>
          <cell r="F132">
            <v>2161</v>
          </cell>
        </row>
        <row r="133">
          <cell r="D133"/>
          <cell r="F133"/>
        </row>
        <row r="134">
          <cell r="D134">
            <v>5160</v>
          </cell>
          <cell r="F134">
            <v>14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>
            <v>114</v>
          </cell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>
            <v>1931</v>
          </cell>
          <cell r="F152">
            <v>112</v>
          </cell>
        </row>
        <row r="153">
          <cell r="D153">
            <v>2149</v>
          </cell>
          <cell r="F153">
            <v>168</v>
          </cell>
        </row>
        <row r="154">
          <cell r="D154"/>
          <cell r="F154">
            <v>45</v>
          </cell>
        </row>
        <row r="158">
          <cell r="D158"/>
          <cell r="F158"/>
        </row>
        <row r="159">
          <cell r="D159"/>
          <cell r="F159"/>
        </row>
        <row r="160">
          <cell r="D160">
            <v>225666</v>
          </cell>
          <cell r="F160">
            <v>335</v>
          </cell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>
            <v>87202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4400</v>
          </cell>
          <cell r="F189"/>
        </row>
        <row r="190">
          <cell r="D190">
            <v>413</v>
          </cell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760505</v>
          </cell>
        </row>
      </sheetData>
      <sheetData sheetId="8"/>
      <sheetData sheetId="9"/>
      <sheetData sheetId="10">
        <row r="9">
          <cell r="C9">
            <v>5737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5840</v>
          </cell>
        </row>
        <row r="30">
          <cell r="G30">
            <v>0.98236301369863011</v>
          </cell>
        </row>
        <row r="32">
          <cell r="G32">
            <v>0.98236301369863011</v>
          </cell>
        </row>
        <row r="34">
          <cell r="G34">
            <v>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N213"/>
  <sheetViews>
    <sheetView showGridLines="0" tabSelected="1" zoomScale="90" zoomScaleNormal="9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22" style="53" customWidth="1"/>
    <col min="11" max="11" width="15.796875" style="53" customWidth="1"/>
    <col min="12" max="12" width="5" style="52" customWidth="1"/>
    <col min="13" max="16384" width="11.69921875" style="52"/>
  </cols>
  <sheetData>
    <row r="1" spans="1:14" ht="22.5">
      <c r="B1" s="159" t="s">
        <v>333</v>
      </c>
      <c r="C1" s="295" t="s">
        <v>400</v>
      </c>
    </row>
    <row r="2" spans="1:14" ht="23" customHeight="1">
      <c r="A2" s="160" t="s">
        <v>382</v>
      </c>
      <c r="B2" s="161" t="s">
        <v>184</v>
      </c>
      <c r="C2" s="261" t="s">
        <v>357</v>
      </c>
      <c r="D2" s="162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244">
        <v>7</v>
      </c>
      <c r="K7" s="244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'[1]Sch B'!E10</f>
        <v>1459811</v>
      </c>
      <c r="D12" s="277">
        <f>'[1]Sch B'!G10</f>
        <v>0</v>
      </c>
      <c r="E12" s="180">
        <f>SUM(C12:D12)</f>
        <v>1459811</v>
      </c>
      <c r="F12" s="180"/>
      <c r="G12" s="180">
        <f>IF(ISERROR(E12+F12)," ",(E12+F12))</f>
        <v>1459811</v>
      </c>
      <c r="H12" s="181">
        <f t="shared" ref="H12:H17" si="0">IF(ISERROR(G12/$G$17),"",(G12/$G$17))</f>
        <v>0.94910203972831364</v>
      </c>
      <c r="J12" s="250" t="s">
        <v>346</v>
      </c>
      <c r="K12" s="251">
        <f>G17</f>
        <v>1538097</v>
      </c>
      <c r="M12" s="242">
        <f>IFERROR(G12/G$194,0)</f>
        <v>174.86954959271682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'[1]Sch B'!E15</f>
        <v>63844</v>
      </c>
      <c r="D13" s="277">
        <f>'[1]Sch B'!G15</f>
        <v>0</v>
      </c>
      <c r="E13" s="180">
        <f t="shared" ref="E13:E16" si="1">SUM(C13:D13)</f>
        <v>63844</v>
      </c>
      <c r="F13" s="183"/>
      <c r="G13" s="183">
        <f>IF(ISERROR(E13+F13),"",(E13+F13))</f>
        <v>63844</v>
      </c>
      <c r="H13" s="184">
        <f t="shared" si="0"/>
        <v>4.1508435423773665E-2</v>
      </c>
      <c r="J13" s="252" t="s">
        <v>347</v>
      </c>
      <c r="K13" s="253">
        <f>G183</f>
        <v>1537456</v>
      </c>
      <c r="M13" s="242">
        <f>IFERROR(G13/G$195,0)</f>
        <v>174.9150684931507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'[1]Sch B'!E20</f>
        <v>0</v>
      </c>
      <c r="D14" s="277">
        <f>'[1]Sch B'!G20</f>
        <v>0</v>
      </c>
      <c r="E14" s="180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8713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'[1]Sch B'!E25</f>
        <v>0</v>
      </c>
      <c r="D15" s="277">
        <f>'[1]Sch B'!G25</f>
        <v>0</v>
      </c>
      <c r="E15" s="180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26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'[1]Sch B'!E40</f>
        <v>9800</v>
      </c>
      <c r="D16" s="277">
        <f>'[1]Sch B'!G40</f>
        <v>4642</v>
      </c>
      <c r="E16" s="180">
        <f t="shared" si="1"/>
        <v>14442</v>
      </c>
      <c r="F16" s="183"/>
      <c r="G16" s="183">
        <f>IF(ISERROR(E16+F16),"",(E16+F16))</f>
        <v>14442</v>
      </c>
      <c r="H16" s="184">
        <f t="shared" si="0"/>
        <v>9.3895248479127121E-3</v>
      </c>
      <c r="J16" s="252" t="s">
        <v>350</v>
      </c>
      <c r="K16" s="253">
        <f>G205</f>
        <v>9490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1533455</v>
      </c>
      <c r="D17" s="277">
        <f>SUM(D12:D16)</f>
        <v>4642</v>
      </c>
      <c r="E17" s="183">
        <f>SUM(E12:E16)</f>
        <v>1538097</v>
      </c>
      <c r="F17" s="183">
        <f>SUM(F12:F16)</f>
        <v>0</v>
      </c>
      <c r="G17" s="183">
        <f>IF(ISERROR(E17+F17),"",(E17+F17))</f>
        <v>1538097</v>
      </c>
      <c r="H17" s="184">
        <f t="shared" si="0"/>
        <v>1</v>
      </c>
      <c r="J17" s="252"/>
      <c r="K17" s="253"/>
      <c r="M17" s="242">
        <f>IFERROR(G17/G$198,0)</f>
        <v>176.52897968552736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54210.8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56723.75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'[1]Sch C'!D10</f>
        <v>31680</v>
      </c>
      <c r="D21" s="277">
        <f>'[1]Sch C'!F10</f>
        <v>0</v>
      </c>
      <c r="E21" s="180">
        <f t="shared" ref="E21:E56" si="2">SUM(C21:D21)</f>
        <v>31680</v>
      </c>
      <c r="F21" s="180"/>
      <c r="G21" s="180">
        <f t="shared" ref="G21:G57" si="3">IF(ISERROR(E21+F21),"",(E21+F21))</f>
        <v>31680</v>
      </c>
      <c r="H21" s="181">
        <f>IF(ISERROR(G21/$G$183),"",(G21/$G$183))</f>
        <v>2.0605467733710754E-2</v>
      </c>
      <c r="J21" s="265">
        <v>1086.76</v>
      </c>
      <c r="K21" s="265">
        <v>1241.5999999999999</v>
      </c>
      <c r="M21" s="242">
        <f>IFERROR(G21/G$198,0)</f>
        <v>3.6359462871571218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'[1]Sch C'!D11</f>
        <v>0</v>
      </c>
      <c r="D22" s="277">
        <f>'[1]Sch C'!F11</f>
        <v>0</v>
      </c>
      <c r="E22" s="180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'[1]Sch C'!D12</f>
        <v>20125</v>
      </c>
      <c r="D23" s="277">
        <f>'[1]Sch C'!F12</f>
        <v>0</v>
      </c>
      <c r="E23" s="180">
        <f t="shared" si="2"/>
        <v>20125</v>
      </c>
      <c r="F23" s="183"/>
      <c r="G23" s="183">
        <f t="shared" si="3"/>
        <v>20125</v>
      </c>
      <c r="H23" s="181">
        <f t="shared" si="4"/>
        <v>1.3089805496872756E-2</v>
      </c>
      <c r="J23" s="189">
        <v>1210.68</v>
      </c>
      <c r="K23" s="189">
        <v>1314.4</v>
      </c>
      <c r="M23" s="242">
        <f t="shared" si="5"/>
        <v>2.309767014805463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'[1]Sch C'!D13</f>
        <v>72001</v>
      </c>
      <c r="D24" s="277">
        <f>'[1]Sch C'!F13</f>
        <v>-66498</v>
      </c>
      <c r="E24" s="180">
        <f t="shared" si="2"/>
        <v>5503</v>
      </c>
      <c r="F24" s="183"/>
      <c r="G24" s="183">
        <f t="shared" si="3"/>
        <v>5503</v>
      </c>
      <c r="H24" s="181">
        <f t="shared" si="4"/>
        <v>3.5792894235672436E-3</v>
      </c>
      <c r="J24" s="136"/>
      <c r="K24" s="136"/>
      <c r="M24" s="242">
        <f t="shared" si="5"/>
        <v>0.63158498794904161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'[1]Sch C'!D14</f>
        <v>0</v>
      </c>
      <c r="D25" s="277">
        <f>'[1]Sch C'!F14</f>
        <v>0</v>
      </c>
      <c r="E25" s="180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'[1]Sch C'!D15</f>
        <v>94994</v>
      </c>
      <c r="D26" s="277">
        <f>'[1]Sch C'!F15</f>
        <v>0</v>
      </c>
      <c r="E26" s="180">
        <f t="shared" si="2"/>
        <v>94994</v>
      </c>
      <c r="F26" s="183"/>
      <c r="G26" s="183">
        <f t="shared" si="3"/>
        <v>94994</v>
      </c>
      <c r="H26" s="181">
        <f t="shared" si="4"/>
        <v>6.1786483645710835E-2</v>
      </c>
      <c r="J26" s="136"/>
      <c r="K26" s="136"/>
      <c r="M26" s="242">
        <f t="shared" si="5"/>
        <v>10.902559394008952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'[1]Sch C'!D16</f>
        <v>95886</v>
      </c>
      <c r="D27" s="277">
        <f>'[1]Sch C'!F16</f>
        <v>8089</v>
      </c>
      <c r="E27" s="180">
        <f t="shared" si="2"/>
        <v>103975</v>
      </c>
      <c r="F27" s="183"/>
      <c r="G27" s="183">
        <f t="shared" si="3"/>
        <v>103975</v>
      </c>
      <c r="H27" s="181">
        <f t="shared" si="4"/>
        <v>6.7627951629184835E-2</v>
      </c>
      <c r="J27" s="136"/>
      <c r="K27" s="136"/>
      <c r="M27" s="242">
        <f t="shared" si="5"/>
        <v>11.933318030529094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'[1]Sch C'!D17</f>
        <v>0</v>
      </c>
      <c r="D28" s="277">
        <f>'[1]Sch C'!F17</f>
        <v>0</v>
      </c>
      <c r="E28" s="180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42">
        <f t="shared" si="5"/>
        <v>0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'[1]Sch C'!D18</f>
        <v>14280</v>
      </c>
      <c r="D29" s="277">
        <f>'[1]Sch C'!F18</f>
        <v>0</v>
      </c>
      <c r="E29" s="180">
        <f t="shared" si="2"/>
        <v>14280</v>
      </c>
      <c r="F29" s="183"/>
      <c r="G29" s="183">
        <f t="shared" si="3"/>
        <v>14280</v>
      </c>
      <c r="H29" s="181">
        <f t="shared" si="4"/>
        <v>9.2880706829984085E-3</v>
      </c>
      <c r="J29" s="136"/>
      <c r="K29" s="136"/>
      <c r="M29" s="242">
        <f t="shared" si="5"/>
        <v>1.6389303339837025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'[1]Sch C'!D19</f>
        <v>3683</v>
      </c>
      <c r="D30" s="277">
        <f>'[1]Sch C'!F19</f>
        <v>0</v>
      </c>
      <c r="E30" s="180">
        <f t="shared" si="2"/>
        <v>3683</v>
      </c>
      <c r="F30" s="183"/>
      <c r="G30" s="183">
        <f t="shared" si="3"/>
        <v>3683</v>
      </c>
      <c r="H30" s="181">
        <f t="shared" si="4"/>
        <v>2.3955157090674467E-3</v>
      </c>
      <c r="J30" s="136"/>
      <c r="K30" s="136"/>
      <c r="M30" s="242">
        <f t="shared" si="5"/>
        <v>0.42270171008837371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'[1]Sch C'!D20</f>
        <v>6144</v>
      </c>
      <c r="D31" s="277">
        <f>'[1]Sch C'!F20</f>
        <v>-3942</v>
      </c>
      <c r="E31" s="180">
        <f t="shared" si="2"/>
        <v>2202</v>
      </c>
      <c r="F31" s="183"/>
      <c r="G31" s="183">
        <f t="shared" si="3"/>
        <v>2202</v>
      </c>
      <c r="H31" s="181">
        <f t="shared" si="4"/>
        <v>1.4322361095211831E-3</v>
      </c>
      <c r="J31" s="136"/>
      <c r="K31" s="136"/>
      <c r="M31" s="242">
        <f t="shared" si="5"/>
        <v>0.2527258120050499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'[1]Sch C'!D21</f>
        <v>0</v>
      </c>
      <c r="D32" s="277">
        <f>'[1]Sch C'!F21</f>
        <v>0</v>
      </c>
      <c r="E32" s="180">
        <f t="shared" si="2"/>
        <v>0</v>
      </c>
      <c r="F32" s="183"/>
      <c r="G32" s="183">
        <f t="shared" si="3"/>
        <v>0</v>
      </c>
      <c r="H32" s="181">
        <f t="shared" si="4"/>
        <v>0</v>
      </c>
      <c r="J32" s="136"/>
      <c r="K32" s="136"/>
      <c r="M32" s="242">
        <f t="shared" si="5"/>
        <v>0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'[1]Sch C'!D22</f>
        <v>0</v>
      </c>
      <c r="D33" s="277">
        <f>'[1]Sch C'!F22</f>
        <v>0</v>
      </c>
      <c r="E33" s="180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'[1]Sch C'!D23</f>
        <v>9707</v>
      </c>
      <c r="D34" s="277">
        <f>'[1]Sch C'!F23</f>
        <v>0</v>
      </c>
      <c r="E34" s="180">
        <f t="shared" si="2"/>
        <v>9707</v>
      </c>
      <c r="F34" s="183"/>
      <c r="G34" s="183">
        <f t="shared" si="3"/>
        <v>9707</v>
      </c>
      <c r="H34" s="181">
        <f t="shared" si="4"/>
        <v>6.3136766190382033E-3</v>
      </c>
      <c r="J34" s="136"/>
      <c r="K34" s="136"/>
      <c r="M34" s="242">
        <f t="shared" si="5"/>
        <v>1.1140824056008263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'[1]Sch C'!D24</f>
        <v>0</v>
      </c>
      <c r="D35" s="277">
        <f>'[1]Sch C'!F24</f>
        <v>0</v>
      </c>
      <c r="E35" s="180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'[1]Sch C'!D25</f>
        <v>2731</v>
      </c>
      <c r="D36" s="277">
        <f>'[1]Sch C'!F25</f>
        <v>-241</v>
      </c>
      <c r="E36" s="180">
        <f t="shared" si="2"/>
        <v>2490</v>
      </c>
      <c r="F36" s="183"/>
      <c r="G36" s="183">
        <f t="shared" si="3"/>
        <v>2490</v>
      </c>
      <c r="H36" s="181">
        <f t="shared" si="4"/>
        <v>1.6195585434640081E-3</v>
      </c>
      <c r="J36" s="136"/>
      <c r="K36" s="136"/>
      <c r="M36" s="242">
        <f t="shared" si="5"/>
        <v>0.28577986916102377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'[1]Sch C'!D26</f>
        <v>73852</v>
      </c>
      <c r="D37" s="277">
        <f>'[1]Sch C'!F26</f>
        <v>0</v>
      </c>
      <c r="E37" s="180">
        <f t="shared" si="2"/>
        <v>73852</v>
      </c>
      <c r="F37" s="183"/>
      <c r="G37" s="183">
        <f t="shared" si="3"/>
        <v>73852</v>
      </c>
      <c r="H37" s="181">
        <f t="shared" si="4"/>
        <v>4.8035195803977478E-2</v>
      </c>
      <c r="J37" s="136"/>
      <c r="K37" s="136"/>
      <c r="M37" s="242">
        <f t="shared" si="5"/>
        <v>8.476070239871456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'[1]Sch C'!D27</f>
        <v>0</v>
      </c>
      <c r="D38" s="277">
        <f>'[1]Sch C'!F27</f>
        <v>0</v>
      </c>
      <c r="E38" s="180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'[1]Sch C'!D28</f>
        <v>0</v>
      </c>
      <c r="D39" s="277">
        <f>'[1]Sch C'!F28</f>
        <v>0</v>
      </c>
      <c r="E39" s="180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'[1]Sch C'!D29</f>
        <v>25369</v>
      </c>
      <c r="D40" s="277">
        <f>'[1]Sch C'!F29</f>
        <v>-25369</v>
      </c>
      <c r="E40" s="180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'[1]Sch C'!D30</f>
        <v>0</v>
      </c>
      <c r="D41" s="277">
        <f>'[1]Sch C'!F30</f>
        <v>0</v>
      </c>
      <c r="E41" s="180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'[1]Sch C'!D31</f>
        <v>16878</v>
      </c>
      <c r="D42" s="277">
        <f>'[1]Sch C'!F31</f>
        <v>0</v>
      </c>
      <c r="E42" s="180">
        <f t="shared" si="2"/>
        <v>16878</v>
      </c>
      <c r="F42" s="183"/>
      <c r="G42" s="183">
        <f t="shared" si="3"/>
        <v>16878</v>
      </c>
      <c r="H42" s="181">
        <f t="shared" si="4"/>
        <v>1.0977875139190975E-2</v>
      </c>
      <c r="J42" s="136"/>
      <c r="K42" s="136"/>
      <c r="M42" s="242">
        <f t="shared" si="5"/>
        <v>1.9371054745782164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'[1]Sch C'!D32</f>
        <v>0</v>
      </c>
      <c r="D43" s="277">
        <f>'[1]Sch C'!F32</f>
        <v>0</v>
      </c>
      <c r="E43" s="180">
        <f t="shared" si="2"/>
        <v>0</v>
      </c>
      <c r="F43" s="183"/>
      <c r="G43" s="183">
        <f t="shared" si="3"/>
        <v>0</v>
      </c>
      <c r="H43" s="181">
        <f t="shared" si="4"/>
        <v>0</v>
      </c>
      <c r="J43" s="136"/>
      <c r="K43" s="136"/>
      <c r="M43" s="242">
        <f t="shared" si="5"/>
        <v>0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'[1]Sch C'!D33</f>
        <v>0</v>
      </c>
      <c r="D44" s="277">
        <f>'[1]Sch C'!F33</f>
        <v>0</v>
      </c>
      <c r="E44" s="180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'[1]Sch C'!D34</f>
        <v>0</v>
      </c>
      <c r="D45" s="277">
        <f>'[1]Sch C'!F34</f>
        <v>0</v>
      </c>
      <c r="E45" s="180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'[1]Sch C'!D35</f>
        <v>0</v>
      </c>
      <c r="D46" s="277">
        <f>'[1]Sch C'!F35</f>
        <v>0</v>
      </c>
      <c r="E46" s="180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'[1]Sch C'!D36</f>
        <v>0</v>
      </c>
      <c r="D47" s="277">
        <f>'[1]Sch C'!F36</f>
        <v>0</v>
      </c>
      <c r="E47" s="180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'[1]Sch C'!D37</f>
        <v>0</v>
      </c>
      <c r="D48" s="277">
        <f>'[1]Sch C'!F37</f>
        <v>0</v>
      </c>
      <c r="E48" s="180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'[1]Sch C'!D38</f>
        <v>0</v>
      </c>
      <c r="D49" s="277">
        <f>'[1]Sch C'!F38</f>
        <v>0</v>
      </c>
      <c r="E49" s="180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'[1]Sch C'!D39</f>
        <v>25</v>
      </c>
      <c r="D50" s="277">
        <f>'[1]Sch C'!F39</f>
        <v>0</v>
      </c>
      <c r="E50" s="180">
        <f t="shared" si="2"/>
        <v>25</v>
      </c>
      <c r="F50" s="183"/>
      <c r="G50" s="183">
        <f t="shared" si="3"/>
        <v>25</v>
      </c>
      <c r="H50" s="181">
        <f t="shared" si="4"/>
        <v>1.6260627946425784E-5</v>
      </c>
      <c r="J50" s="136"/>
      <c r="K50" s="136"/>
      <c r="M50" s="242">
        <f t="shared" si="5"/>
        <v>2.869275794789395E-3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'[1]Sch C'!D40</f>
        <v>0</v>
      </c>
      <c r="D51" s="277">
        <f>'[1]Sch C'!F40</f>
        <v>0</v>
      </c>
      <c r="E51" s="180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'[1]Sch C'!D41</f>
        <v>3340</v>
      </c>
      <c r="D52" s="277">
        <f>'[1]Sch C'!F41</f>
        <v>0</v>
      </c>
      <c r="E52" s="180">
        <f t="shared" si="2"/>
        <v>3340</v>
      </c>
      <c r="F52" s="183"/>
      <c r="G52" s="183">
        <f t="shared" si="3"/>
        <v>3340</v>
      </c>
      <c r="H52" s="181">
        <f t="shared" si="4"/>
        <v>2.1724198936424848E-3</v>
      </c>
      <c r="J52" s="136"/>
      <c r="K52" s="136"/>
      <c r="M52" s="242">
        <f t="shared" si="5"/>
        <v>0.38333524618386317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'[1]Sch C'!D42</f>
        <v>0</v>
      </c>
      <c r="D53" s="277">
        <f>'[1]Sch C'!F42</f>
        <v>0</v>
      </c>
      <c r="E53" s="180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42">
        <f t="shared" si="5"/>
        <v>0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'[1]Sch C'!D43</f>
        <v>2657</v>
      </c>
      <c r="D54" s="277">
        <f>'[1]Sch C'!F43</f>
        <v>0</v>
      </c>
      <c r="E54" s="180">
        <f t="shared" si="2"/>
        <v>2657</v>
      </c>
      <c r="F54" s="183"/>
      <c r="G54" s="183">
        <f t="shared" si="3"/>
        <v>2657</v>
      </c>
      <c r="H54" s="181">
        <f t="shared" si="4"/>
        <v>1.7281795381461323E-3</v>
      </c>
      <c r="J54" s="136"/>
      <c r="K54" s="136"/>
      <c r="M54" s="242">
        <f t="shared" si="5"/>
        <v>0.30494663147021694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'[1]Sch C'!D44</f>
        <v>0</v>
      </c>
      <c r="D55" s="277">
        <f>'[1]Sch C'!F44</f>
        <v>0</v>
      </c>
      <c r="E55" s="180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'[1]Sch C'!D45</f>
        <v>0</v>
      </c>
      <c r="D56" s="277">
        <f>'[1]Sch C'!F45</f>
        <v>0</v>
      </c>
      <c r="E56" s="180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42">
        <f t="shared" si="5"/>
        <v>0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473352</v>
      </c>
      <c r="D57" s="277">
        <f>SUM(D21:D56)</f>
        <v>-87961</v>
      </c>
      <c r="E57" s="183">
        <f>SUM(E21:E56)</f>
        <v>385391</v>
      </c>
      <c r="F57" s="183">
        <f>SUM(F21:F56)</f>
        <v>0</v>
      </c>
      <c r="G57" s="183">
        <f t="shared" si="3"/>
        <v>385391</v>
      </c>
      <c r="H57" s="181">
        <f t="shared" si="4"/>
        <v>0.25066798659603917</v>
      </c>
      <c r="J57" s="136"/>
      <c r="K57" s="136"/>
      <c r="M57" s="242">
        <f t="shared" si="5"/>
        <v>44.231722713187189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'[1]Sch C'!D57</f>
        <v>3378</v>
      </c>
      <c r="D60" s="277">
        <f>'[1]Sch C'!F57</f>
        <v>0</v>
      </c>
      <c r="E60" s="180">
        <f t="shared" ref="E60:E76" si="6">SUM(C60:D60)</f>
        <v>3378</v>
      </c>
      <c r="F60" s="179"/>
      <c r="G60" s="179">
        <f>IF(ISERROR(E60+F60),"",(E60+F60))</f>
        <v>3378</v>
      </c>
      <c r="H60" s="181">
        <f>IF(ISERROR(G60/$G$183),"",(G60/$G$183))</f>
        <v>2.197136048121052E-3</v>
      </c>
      <c r="J60" s="136"/>
      <c r="K60" s="136"/>
      <c r="M60" s="242">
        <f>IFERROR(G60/G$198,0)</f>
        <v>0.38769654539194309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'[1]Sch C'!D58</f>
        <v>18920</v>
      </c>
      <c r="D61" s="277">
        <f>'[1]Sch C'!F58</f>
        <v>0</v>
      </c>
      <c r="E61" s="180">
        <f t="shared" si="6"/>
        <v>18920</v>
      </c>
      <c r="F61" s="179"/>
      <c r="G61" s="179">
        <f t="shared" ref="G61:G76" si="7">IF(ISERROR(E61+F61),"",(E61+F61))</f>
        <v>18920</v>
      </c>
      <c r="H61" s="181">
        <f t="shared" ref="H61:H76" si="8">IF(ISERROR(G61/$G$183),"",(G61/$G$183))</f>
        <v>1.2306043229855033E-2</v>
      </c>
      <c r="J61" s="136"/>
      <c r="K61" s="136"/>
      <c r="M61" s="242">
        <f t="shared" ref="M61:M77" si="9">IFERROR(G61/G$198,0)</f>
        <v>2.1714679214966144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'[1]Sch C'!D59</f>
        <v>53093</v>
      </c>
      <c r="D62" s="277">
        <f>'[1]Sch C'!F59</f>
        <v>-4697</v>
      </c>
      <c r="E62" s="180">
        <f t="shared" si="6"/>
        <v>48396</v>
      </c>
      <c r="F62" s="179"/>
      <c r="G62" s="179">
        <f t="shared" si="7"/>
        <v>48396</v>
      </c>
      <c r="H62" s="181">
        <f t="shared" si="8"/>
        <v>3.147797400380889E-2</v>
      </c>
      <c r="J62" s="136"/>
      <c r="K62" s="136"/>
      <c r="M62" s="242">
        <f t="shared" si="9"/>
        <v>5.5544588545851026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'[1]Sch C'!D60</f>
        <v>0</v>
      </c>
      <c r="D63" s="277">
        <f>'[1]Sch C'!F60</f>
        <v>0</v>
      </c>
      <c r="E63" s="180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42">
        <f t="shared" si="9"/>
        <v>0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'[1]Sch C'!D61</f>
        <v>3659</v>
      </c>
      <c r="D64" s="277">
        <f>'[1]Sch C'!F61</f>
        <v>0</v>
      </c>
      <c r="E64" s="180">
        <f t="shared" si="6"/>
        <v>3659</v>
      </c>
      <c r="F64" s="179"/>
      <c r="G64" s="179">
        <f t="shared" si="7"/>
        <v>3659</v>
      </c>
      <c r="H64" s="181">
        <f t="shared" si="8"/>
        <v>2.3799055062388779E-3</v>
      </c>
      <c r="J64" s="136"/>
      <c r="K64" s="136"/>
      <c r="M64" s="242">
        <f t="shared" si="9"/>
        <v>0.41994720532537588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'[1]Sch C'!D62</f>
        <v>0</v>
      </c>
      <c r="D65" s="277">
        <f>'[1]Sch C'!F62</f>
        <v>0</v>
      </c>
      <c r="E65" s="180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'[1]Sch C'!D63</f>
        <v>0</v>
      </c>
      <c r="D66" s="277">
        <f>'[1]Sch C'!F63</f>
        <v>0</v>
      </c>
      <c r="E66" s="180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'[1]Sch C'!D64</f>
        <v>1775</v>
      </c>
      <c r="D67" s="277">
        <f>'[1]Sch C'!F64</f>
        <v>0</v>
      </c>
      <c r="E67" s="180">
        <f t="shared" si="6"/>
        <v>1775</v>
      </c>
      <c r="F67" s="179"/>
      <c r="G67" s="179">
        <f t="shared" si="7"/>
        <v>1775</v>
      </c>
      <c r="H67" s="181">
        <f t="shared" si="8"/>
        <v>1.1545045841962307E-3</v>
      </c>
      <c r="J67" s="136"/>
      <c r="K67" s="136"/>
      <c r="M67" s="242">
        <f t="shared" si="9"/>
        <v>0.20371858143004706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'[1]Sch C'!D65</f>
        <v>0</v>
      </c>
      <c r="D68" s="277">
        <f>'[1]Sch C'!F65</f>
        <v>0</v>
      </c>
      <c r="E68" s="180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'[1]Sch C'!D66</f>
        <v>0</v>
      </c>
      <c r="D69" s="277">
        <f>'[1]Sch C'!F66</f>
        <v>0</v>
      </c>
      <c r="E69" s="180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'[1]Sch C'!D67</f>
        <v>4244</v>
      </c>
      <c r="D70" s="277">
        <f>'[1]Sch C'!F67</f>
        <v>0</v>
      </c>
      <c r="E70" s="180">
        <f t="shared" si="6"/>
        <v>4244</v>
      </c>
      <c r="F70" s="179"/>
      <c r="G70" s="179">
        <f t="shared" si="7"/>
        <v>4244</v>
      </c>
      <c r="H70" s="181">
        <f t="shared" si="8"/>
        <v>2.7604042001852409E-3</v>
      </c>
      <c r="J70" s="136"/>
      <c r="K70" s="136"/>
      <c r="M70" s="242">
        <f t="shared" si="9"/>
        <v>0.4870882589234477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'[1]Sch C'!D68</f>
        <v>0</v>
      </c>
      <c r="D71" s="277">
        <f>'[1]Sch C'!F68</f>
        <v>0</v>
      </c>
      <c r="E71" s="180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'[1]Sch C'!D69</f>
        <v>1081</v>
      </c>
      <c r="D72" s="277">
        <f>'[1]Sch C'!F69</f>
        <v>0</v>
      </c>
      <c r="E72" s="180">
        <f t="shared" si="6"/>
        <v>1081</v>
      </c>
      <c r="F72" s="179"/>
      <c r="G72" s="179">
        <f t="shared" si="7"/>
        <v>1081</v>
      </c>
      <c r="H72" s="181">
        <f t="shared" si="8"/>
        <v>7.0310955240345094E-4</v>
      </c>
      <c r="J72" s="136"/>
      <c r="K72" s="136"/>
      <c r="M72" s="242">
        <f t="shared" si="9"/>
        <v>0.12406748536669344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'[1]Sch C'!D70</f>
        <v>0</v>
      </c>
      <c r="D73" s="277">
        <f>'[1]Sch C'!F70</f>
        <v>0</v>
      </c>
      <c r="E73" s="180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'[1]Sch C'!D71</f>
        <v>0</v>
      </c>
      <c r="D74" s="277">
        <f>'[1]Sch C'!F71</f>
        <v>0</v>
      </c>
      <c r="E74" s="180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'[1]Sch C'!D72</f>
        <v>0</v>
      </c>
      <c r="D75" s="277">
        <f>'[1]Sch C'!F72</f>
        <v>0</v>
      </c>
      <c r="E75" s="180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'[1]Sch C'!D73</f>
        <v>0</v>
      </c>
      <c r="D76" s="277">
        <f>'[1]Sch C'!F73</f>
        <v>0</v>
      </c>
      <c r="E76" s="180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86150</v>
      </c>
      <c r="D77" s="277">
        <f>SUM(D60:D76)</f>
        <v>-4697</v>
      </c>
      <c r="E77" s="182">
        <f>SUM(E60:E76)</f>
        <v>81453</v>
      </c>
      <c r="F77" s="182">
        <f>SUM(F60:F76)</f>
        <v>0</v>
      </c>
      <c r="G77" s="183">
        <f>IF(ISERROR(E77+F77),"",(E77+F77))</f>
        <v>81453</v>
      </c>
      <c r="H77" s="181">
        <f>IF(ISERROR(G77/$G$183),"",(G77/$G$183))</f>
        <v>5.2979077124808774E-2</v>
      </c>
      <c r="J77" s="136"/>
      <c r="K77" s="136"/>
      <c r="M77" s="242">
        <f t="shared" si="9"/>
        <v>9.3484448525192239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'[1]Sch C'!D78</f>
        <v>13334</v>
      </c>
      <c r="D80" s="277">
        <f>'[1]Sch C'!F78</f>
        <v>0</v>
      </c>
      <c r="E80" s="180">
        <f t="shared" ref="E80:E91" si="10">SUM(C80:D80)</f>
        <v>13334</v>
      </c>
      <c r="F80" s="180"/>
      <c r="G80" s="180">
        <f>IF(ISERROR(E80+F80),"",(E80+F80))</f>
        <v>13334</v>
      </c>
      <c r="H80" s="181">
        <f t="shared" ref="H80:H92" si="11">IF(ISERROR(G80/$G$183),"",(G80/$G$183))</f>
        <v>8.6727685215056555E-3</v>
      </c>
      <c r="J80" s="265">
        <v>1002</v>
      </c>
      <c r="K80" s="265">
        <v>1062</v>
      </c>
      <c r="M80" s="242">
        <f t="shared" ref="M80:M92" si="12">IFERROR(G80/G$198,0)</f>
        <v>1.5303569379088717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'[1]Sch C'!D79</f>
        <v>0</v>
      </c>
      <c r="D81" s="277">
        <f>'[1]Sch C'!F79</f>
        <v>1416</v>
      </c>
      <c r="E81" s="180">
        <f t="shared" si="10"/>
        <v>1416</v>
      </c>
      <c r="F81" s="183"/>
      <c r="G81" s="183">
        <f>IF(ISERROR(E81+F81),"",(E81+F81))</f>
        <v>1416</v>
      </c>
      <c r="H81" s="181">
        <f t="shared" si="11"/>
        <v>9.2100196688555639E-4</v>
      </c>
      <c r="J81" s="136"/>
      <c r="K81" s="136"/>
      <c r="M81" s="242">
        <f t="shared" si="12"/>
        <v>0.16251578101687134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'[1]Sch C'!D80</f>
        <v>1404</v>
      </c>
      <c r="D82" s="277">
        <f>'[1]Sch C'!F80</f>
        <v>0</v>
      </c>
      <c r="E82" s="180">
        <f t="shared" si="10"/>
        <v>1404</v>
      </c>
      <c r="F82" s="183"/>
      <c r="G82" s="183">
        <f>IF(ISERROR(E82+F82),"",(E82+F82))</f>
        <v>1404</v>
      </c>
      <c r="H82" s="181">
        <f t="shared" si="11"/>
        <v>9.1319686547127203E-4</v>
      </c>
      <c r="J82" s="136"/>
      <c r="K82" s="136"/>
      <c r="M82" s="242">
        <f t="shared" si="12"/>
        <v>0.16113852863537242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'[1]Sch C'!D81</f>
        <v>0</v>
      </c>
      <c r="D83" s="277">
        <f>'[1]Sch C'!F81</f>
        <v>0</v>
      </c>
      <c r="E83" s="180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42">
        <f t="shared" si="12"/>
        <v>0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'[1]Sch C'!D82</f>
        <v>0</v>
      </c>
      <c r="D84" s="277">
        <f>'[1]Sch C'!F82</f>
        <v>0</v>
      </c>
      <c r="E84" s="180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42">
        <f t="shared" si="12"/>
        <v>0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'[1]Sch C'!D83</f>
        <v>5555</v>
      </c>
      <c r="D85" s="277">
        <f>'[1]Sch C'!F83</f>
        <v>0</v>
      </c>
      <c r="E85" s="180">
        <f t="shared" si="10"/>
        <v>5555</v>
      </c>
      <c r="F85" s="183"/>
      <c r="G85" s="183">
        <f t="shared" si="13"/>
        <v>5555</v>
      </c>
      <c r="H85" s="181">
        <f t="shared" si="11"/>
        <v>3.6131115296958094E-3</v>
      </c>
      <c r="J85" s="136"/>
      <c r="K85" s="136"/>
      <c r="M85" s="242">
        <f t="shared" si="12"/>
        <v>0.63755308160220359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'[1]Sch C'!D84</f>
        <v>398</v>
      </c>
      <c r="D86" s="277">
        <f>'[1]Sch C'!F84</f>
        <v>0</v>
      </c>
      <c r="E86" s="180">
        <f t="shared" si="10"/>
        <v>398</v>
      </c>
      <c r="F86" s="183"/>
      <c r="G86" s="183">
        <f t="shared" si="13"/>
        <v>398</v>
      </c>
      <c r="H86" s="181">
        <f t="shared" si="11"/>
        <v>2.5886919690709849E-4</v>
      </c>
      <c r="J86" s="136"/>
      <c r="K86" s="136"/>
      <c r="M86" s="242">
        <f t="shared" si="12"/>
        <v>4.5678870653047168E-2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'[1]Sch C'!D85</f>
        <v>33084</v>
      </c>
      <c r="D87" s="277">
        <f>'[1]Sch C'!F85</f>
        <v>0</v>
      </c>
      <c r="E87" s="180">
        <f t="shared" si="10"/>
        <v>33084</v>
      </c>
      <c r="F87" s="183"/>
      <c r="G87" s="183">
        <f t="shared" si="13"/>
        <v>33084</v>
      </c>
      <c r="H87" s="181">
        <f t="shared" si="11"/>
        <v>2.1518664599182027E-2</v>
      </c>
      <c r="J87" s="136"/>
      <c r="K87" s="136"/>
      <c r="M87" s="242">
        <f t="shared" si="12"/>
        <v>3.7970848157924939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'[1]Sch C'!D86</f>
        <v>0</v>
      </c>
      <c r="D88" s="277">
        <f>'[1]Sch C'!F86</f>
        <v>0</v>
      </c>
      <c r="E88" s="180">
        <f t="shared" si="10"/>
        <v>0</v>
      </c>
      <c r="F88" s="183"/>
      <c r="G88" s="183">
        <f t="shared" si="13"/>
        <v>0</v>
      </c>
      <c r="H88" s="181">
        <f t="shared" si="11"/>
        <v>0</v>
      </c>
      <c r="J88" s="136"/>
      <c r="K88" s="136"/>
      <c r="M88" s="242">
        <f t="shared" si="12"/>
        <v>0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'[1]Sch C'!D87</f>
        <v>16596</v>
      </c>
      <c r="D89" s="277">
        <f>'[1]Sch C'!F87</f>
        <v>0</v>
      </c>
      <c r="E89" s="180">
        <f t="shared" si="10"/>
        <v>16596</v>
      </c>
      <c r="F89" s="183"/>
      <c r="G89" s="183">
        <f t="shared" si="13"/>
        <v>16596</v>
      </c>
      <c r="H89" s="181">
        <f t="shared" si="11"/>
        <v>1.0794455255955293E-2</v>
      </c>
      <c r="J89" s="136"/>
      <c r="K89" s="136"/>
      <c r="M89" s="242">
        <f t="shared" si="12"/>
        <v>1.904740043612992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'[1]Sch C'!D88</f>
        <v>0</v>
      </c>
      <c r="D90" s="277">
        <f>'[1]Sch C'!F88</f>
        <v>0</v>
      </c>
      <c r="E90" s="180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'[1]Sch C'!D89</f>
        <v>13497</v>
      </c>
      <c r="D91" s="277">
        <f>'[1]Sch C'!F89</f>
        <v>0</v>
      </c>
      <c r="E91" s="180">
        <f t="shared" si="10"/>
        <v>13497</v>
      </c>
      <c r="F91" s="183"/>
      <c r="G91" s="183">
        <f t="shared" si="13"/>
        <v>13497</v>
      </c>
      <c r="H91" s="181">
        <f t="shared" si="11"/>
        <v>8.7787878157163518E-3</v>
      </c>
      <c r="J91" s="136"/>
      <c r="K91" s="136"/>
      <c r="M91" s="242">
        <f t="shared" si="12"/>
        <v>1.5490646160908987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83868</v>
      </c>
      <c r="D92" s="277">
        <f>SUM(D80:D91)</f>
        <v>1416</v>
      </c>
      <c r="E92" s="183">
        <f>SUM(E80:E91)</f>
        <v>85284</v>
      </c>
      <c r="F92" s="183">
        <f>SUM(F80:F91)</f>
        <v>0</v>
      </c>
      <c r="G92" s="183">
        <f>IF(ISERROR(E92+F92),"",(E92+F92))</f>
        <v>85284</v>
      </c>
      <c r="H92" s="181">
        <f t="shared" si="11"/>
        <v>5.5470855751319062E-2</v>
      </c>
      <c r="J92" s="136"/>
      <c r="K92" s="136"/>
      <c r="M92" s="242">
        <f t="shared" si="12"/>
        <v>9.7881326753127507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'[1]Sch C'!D93</f>
        <v>41810</v>
      </c>
      <c r="D95" s="277">
        <f>'[1]Sch C'!F93</f>
        <v>0</v>
      </c>
      <c r="E95" s="180">
        <f t="shared" ref="E95:E100" si="14">SUM(C95:D95)</f>
        <v>41810</v>
      </c>
      <c r="F95" s="180"/>
      <c r="G95" s="180">
        <f t="shared" ref="G95:G101" si="15">IF(ISERROR(E95+F95),"",(E95+F95))</f>
        <v>41810</v>
      </c>
      <c r="H95" s="181">
        <f t="shared" ref="H95:H101" si="16">IF(ISERROR(G95/$G$183),"",(G95/$G$183))</f>
        <v>2.7194274177602482E-2</v>
      </c>
      <c r="J95" s="265">
        <v>4047.81</v>
      </c>
      <c r="K95" s="265">
        <v>4303.57</v>
      </c>
      <c r="M95" s="242">
        <f t="shared" ref="M95:M101" si="17">IFERROR(G95/G$198,0)</f>
        <v>4.7985768392057846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'[1]Sch C'!D94</f>
        <v>0</v>
      </c>
      <c r="D96" s="277">
        <f>'[1]Sch C'!F94</f>
        <v>4441</v>
      </c>
      <c r="E96" s="180">
        <f t="shared" si="14"/>
        <v>4441</v>
      </c>
      <c r="F96" s="183"/>
      <c r="G96" s="183">
        <f t="shared" si="15"/>
        <v>4441</v>
      </c>
      <c r="H96" s="181">
        <f t="shared" si="16"/>
        <v>2.8885379484030762E-3</v>
      </c>
      <c r="J96" s="136"/>
      <c r="K96" s="136"/>
      <c r="M96" s="242">
        <f t="shared" si="17"/>
        <v>0.50969815218638814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'[1]Sch C'!D95</f>
        <v>3562</v>
      </c>
      <c r="D97" s="277">
        <f>'[1]Sch C'!F95</f>
        <v>0</v>
      </c>
      <c r="E97" s="180">
        <f t="shared" si="14"/>
        <v>3562</v>
      </c>
      <c r="F97" s="183"/>
      <c r="G97" s="183">
        <f t="shared" si="15"/>
        <v>3562</v>
      </c>
      <c r="H97" s="181">
        <f t="shared" si="16"/>
        <v>2.3168142698067459E-3</v>
      </c>
      <c r="J97" s="136"/>
      <c r="K97" s="136"/>
      <c r="M97" s="242">
        <f t="shared" si="17"/>
        <v>0.40881441524159301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'[1]Sch C'!D96</f>
        <v>70022</v>
      </c>
      <c r="D98" s="277">
        <f>'[1]Sch C'!F96</f>
        <v>0</v>
      </c>
      <c r="E98" s="180">
        <f t="shared" si="14"/>
        <v>70022</v>
      </c>
      <c r="F98" s="183"/>
      <c r="G98" s="183">
        <f t="shared" si="15"/>
        <v>70022</v>
      </c>
      <c r="H98" s="181">
        <f t="shared" si="16"/>
        <v>4.5544067602585052E-2</v>
      </c>
      <c r="J98" s="136"/>
      <c r="K98" s="136"/>
      <c r="M98" s="242">
        <f t="shared" si="17"/>
        <v>8.0364971881097205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'[1]Sch C'!D97</f>
        <v>6316</v>
      </c>
      <c r="D99" s="277">
        <f>'[1]Sch C'!F97</f>
        <v>0</v>
      </c>
      <c r="E99" s="180">
        <f t="shared" si="14"/>
        <v>6316</v>
      </c>
      <c r="F99" s="183"/>
      <c r="G99" s="183">
        <f t="shared" si="15"/>
        <v>6316</v>
      </c>
      <c r="H99" s="181">
        <f t="shared" si="16"/>
        <v>4.1080850443850105E-3</v>
      </c>
      <c r="J99" s="136"/>
      <c r="K99" s="136"/>
      <c r="M99" s="242">
        <f t="shared" si="17"/>
        <v>0.72489383679559283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'[1]Sch C'!D98</f>
        <v>912</v>
      </c>
      <c r="D100" s="277">
        <f>'[1]Sch C'!F98</f>
        <v>0</v>
      </c>
      <c r="E100" s="180">
        <f t="shared" si="14"/>
        <v>912</v>
      </c>
      <c r="F100" s="183"/>
      <c r="G100" s="183">
        <f t="shared" si="15"/>
        <v>912</v>
      </c>
      <c r="H100" s="181">
        <f t="shared" si="16"/>
        <v>5.9318770748561264E-4</v>
      </c>
      <c r="J100" s="136"/>
      <c r="K100" s="136"/>
      <c r="M100" s="242">
        <f t="shared" si="17"/>
        <v>0.10467118099391713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122622</v>
      </c>
      <c r="D101" s="277">
        <f>SUM(D95:D100)</f>
        <v>4441</v>
      </c>
      <c r="E101" s="183">
        <f>SUM(E95:E100)</f>
        <v>127063</v>
      </c>
      <c r="F101" s="183">
        <f>SUM(F95:F100)</f>
        <v>0</v>
      </c>
      <c r="G101" s="183">
        <f t="shared" si="15"/>
        <v>127063</v>
      </c>
      <c r="H101" s="181">
        <f t="shared" si="16"/>
        <v>8.2644966750267973E-2</v>
      </c>
      <c r="J101" s="136"/>
      <c r="K101" s="136"/>
      <c r="M101" s="242">
        <f t="shared" si="17"/>
        <v>14.583151612532996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'[1]Sch C'!D102</f>
        <v>22037</v>
      </c>
      <c r="D104" s="277">
        <f>'[1]Sch C'!F102</f>
        <v>0</v>
      </c>
      <c r="E104" s="180">
        <f t="shared" ref="E104:E109" si="18">SUM(C104:D104)</f>
        <v>22037</v>
      </c>
      <c r="F104" s="180"/>
      <c r="G104" s="180">
        <f t="shared" ref="G104:G110" si="19">IF(ISERROR(E104+F104),"",(E104+F104))</f>
        <v>22037</v>
      </c>
      <c r="H104" s="181">
        <f t="shared" ref="H104:H110" si="20">IF(ISERROR(G104/$G$183),"",(G104/$G$183))</f>
        <v>1.4333418322215401E-2</v>
      </c>
      <c r="J104" s="265">
        <v>2117.25</v>
      </c>
      <c r="K104" s="265">
        <v>2258.09</v>
      </c>
      <c r="M104" s="242">
        <f t="shared" ref="M104:M110" si="21">IFERROR(G104/G$198,0)</f>
        <v>2.5292092275909561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'[1]Sch C'!D103</f>
        <v>0</v>
      </c>
      <c r="D105" s="277">
        <f>'[1]Sch C'!F103</f>
        <v>2341</v>
      </c>
      <c r="E105" s="180">
        <f t="shared" si="18"/>
        <v>2341</v>
      </c>
      <c r="F105" s="183"/>
      <c r="G105" s="183">
        <f t="shared" si="19"/>
        <v>2341</v>
      </c>
      <c r="H105" s="181">
        <f t="shared" si="20"/>
        <v>1.5226452009033105E-3</v>
      </c>
      <c r="J105" s="136"/>
      <c r="K105" s="136"/>
      <c r="M105" s="242">
        <f t="shared" si="21"/>
        <v>0.26867898542407898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'[1]Sch C'!D104</f>
        <v>2996</v>
      </c>
      <c r="D106" s="277">
        <f>'[1]Sch C'!F104</f>
        <v>0</v>
      </c>
      <c r="E106" s="180">
        <f t="shared" si="18"/>
        <v>2996</v>
      </c>
      <c r="F106" s="183"/>
      <c r="G106" s="183">
        <f t="shared" si="19"/>
        <v>2996</v>
      </c>
      <c r="H106" s="181">
        <f t="shared" si="20"/>
        <v>1.9486736530996659E-3</v>
      </c>
      <c r="J106" s="136"/>
      <c r="K106" s="136"/>
      <c r="M106" s="242">
        <f t="shared" si="21"/>
        <v>0.3438540112475611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'[1]Sch C'!D105</f>
        <v>0</v>
      </c>
      <c r="D107" s="277">
        <f>'[1]Sch C'!F105</f>
        <v>0</v>
      </c>
      <c r="E107" s="180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'[1]Sch C'!D106</f>
        <v>0</v>
      </c>
      <c r="D108" s="277">
        <f>'[1]Sch C'!F106</f>
        <v>0</v>
      </c>
      <c r="E108" s="180">
        <f t="shared" si="18"/>
        <v>0</v>
      </c>
      <c r="F108" s="183"/>
      <c r="G108" s="183">
        <f t="shared" si="19"/>
        <v>0</v>
      </c>
      <c r="H108" s="181">
        <f t="shared" si="20"/>
        <v>0</v>
      </c>
      <c r="J108" s="136"/>
      <c r="K108" s="136"/>
      <c r="M108" s="242">
        <f t="shared" si="21"/>
        <v>0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'[1]Sch C'!D107</f>
        <v>0</v>
      </c>
      <c r="D109" s="277">
        <f>'[1]Sch C'!F107</f>
        <v>0</v>
      </c>
      <c r="E109" s="180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25033</v>
      </c>
      <c r="D110" s="277">
        <f>SUM(D104:D109)</f>
        <v>2341</v>
      </c>
      <c r="E110" s="183">
        <f>SUM(E104:E109)</f>
        <v>27374</v>
      </c>
      <c r="F110" s="183">
        <f>SUM(F104:F109)</f>
        <v>0</v>
      </c>
      <c r="G110" s="183">
        <f t="shared" si="19"/>
        <v>27374</v>
      </c>
      <c r="H110" s="181">
        <f t="shared" si="20"/>
        <v>1.7804737176218378E-2</v>
      </c>
      <c r="J110" s="136"/>
      <c r="K110" s="136"/>
      <c r="M110" s="242">
        <f t="shared" si="21"/>
        <v>3.1417422242625963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'[1]Sch C'!D121</f>
        <v>0</v>
      </c>
      <c r="D113" s="277">
        <f>'[1]Sch C'!F121</f>
        <v>0</v>
      </c>
      <c r="E113" s="180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'[1]Sch C'!D122</f>
        <v>0</v>
      </c>
      <c r="D114" s="277">
        <f>'[1]Sch C'!F122</f>
        <v>0</v>
      </c>
      <c r="E114" s="180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'[1]Sch C'!D123</f>
        <v>8930</v>
      </c>
      <c r="D115" s="277">
        <f>'[1]Sch C'!F123</f>
        <v>0</v>
      </c>
      <c r="E115" s="180">
        <f t="shared" si="22"/>
        <v>8930</v>
      </c>
      <c r="F115" s="183"/>
      <c r="G115" s="183">
        <f t="shared" si="23"/>
        <v>8930</v>
      </c>
      <c r="H115" s="181">
        <f t="shared" si="24"/>
        <v>5.8082963024632898E-3</v>
      </c>
      <c r="J115" s="136"/>
      <c r="K115" s="136"/>
      <c r="M115" s="242">
        <f t="shared" si="25"/>
        <v>1.024905313898772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'[1]Sch C'!D124</f>
        <v>0</v>
      </c>
      <c r="D116" s="277">
        <f>'[1]Sch C'!F124</f>
        <v>0</v>
      </c>
      <c r="E116" s="180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'[1]Sch C'!D125</f>
        <v>0</v>
      </c>
      <c r="D117" s="277">
        <f>'[1]Sch C'!F125</f>
        <v>0</v>
      </c>
      <c r="E117" s="180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8930</v>
      </c>
      <c r="D118" s="277">
        <f>SUM(D113:D117)</f>
        <v>0</v>
      </c>
      <c r="E118" s="183">
        <f>SUM(E113:E117)</f>
        <v>8930</v>
      </c>
      <c r="F118" s="183">
        <f>SUM(F113:F117)</f>
        <v>0</v>
      </c>
      <c r="G118" s="183">
        <f t="shared" si="23"/>
        <v>8930</v>
      </c>
      <c r="H118" s="181">
        <f t="shared" si="24"/>
        <v>5.8082963024632898E-3</v>
      </c>
      <c r="J118" s="136"/>
      <c r="K118" s="136"/>
      <c r="M118" s="242">
        <f t="shared" si="25"/>
        <v>1.024905313898772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'[1]Sch C'!D129</f>
        <v>80246</v>
      </c>
      <c r="D121" s="277">
        <f>'[1]Sch C'!F129</f>
        <v>0</v>
      </c>
      <c r="E121" s="180">
        <f t="shared" ref="E121:E131" si="26">SUM(C121:D121)</f>
        <v>80246</v>
      </c>
      <c r="F121" s="180"/>
      <c r="G121" s="180">
        <f>IF(ISERROR(E121+F121),"",(E121+F121))</f>
        <v>80246</v>
      </c>
      <c r="H121" s="181">
        <f>IF(ISERROR(G121/$G$183),"",(G121/$G$183))</f>
        <v>5.2194014007555335E-2</v>
      </c>
      <c r="J121" s="265">
        <v>2068</v>
      </c>
      <c r="K121" s="265">
        <v>2140</v>
      </c>
      <c r="M121" s="242">
        <f t="shared" ref="M121:M131" si="27">IFERROR(G121/G$198,0)</f>
        <v>9.2099162171467928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'[1]Sch C'!D130</f>
        <v>0</v>
      </c>
      <c r="D122" s="277">
        <f>'[1]Sch C'!F130</f>
        <v>8523</v>
      </c>
      <c r="E122" s="180">
        <f t="shared" si="26"/>
        <v>8523</v>
      </c>
      <c r="F122" s="180"/>
      <c r="G122" s="180">
        <f t="shared" ref="G122:G131" si="28">IF(ISERROR(E122+F122),"",(E122+F122))</f>
        <v>8523</v>
      </c>
      <c r="H122" s="181">
        <f t="shared" ref="H122:H131" si="29">IF(ISERROR(G122/$G$183),"",(G122/$G$183))</f>
        <v>5.5435732794954784E-3</v>
      </c>
      <c r="J122" s="136"/>
      <c r="K122" s="136"/>
      <c r="M122" s="242">
        <f t="shared" si="27"/>
        <v>0.97819350395960059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'[1]Sch C'!D131</f>
        <v>11759</v>
      </c>
      <c r="D123" s="277">
        <f>'[1]Sch C'!F131</f>
        <v>0</v>
      </c>
      <c r="E123" s="180">
        <f t="shared" si="26"/>
        <v>11759</v>
      </c>
      <c r="F123" s="180"/>
      <c r="G123" s="180">
        <f t="shared" si="28"/>
        <v>11759</v>
      </c>
      <c r="H123" s="181">
        <f t="shared" si="29"/>
        <v>7.6483489608808316E-3</v>
      </c>
      <c r="J123" s="265">
        <v>3047</v>
      </c>
      <c r="K123" s="265">
        <v>3147</v>
      </c>
      <c r="M123" s="242">
        <f t="shared" si="27"/>
        <v>1.3495925628371399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'[1]Sch C'!D132</f>
        <v>0</v>
      </c>
      <c r="D124" s="277">
        <f>'[1]Sch C'!F132</f>
        <v>1249</v>
      </c>
      <c r="E124" s="180">
        <f t="shared" si="26"/>
        <v>1249</v>
      </c>
      <c r="F124" s="180"/>
      <c r="G124" s="180">
        <f t="shared" si="28"/>
        <v>1249</v>
      </c>
      <c r="H124" s="181">
        <f t="shared" si="29"/>
        <v>8.1238097220343215E-4</v>
      </c>
      <c r="J124" s="136"/>
      <c r="K124" s="136"/>
      <c r="M124" s="242">
        <f t="shared" si="27"/>
        <v>0.14334901870767819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'[1]Sch C'!D133</f>
        <v>0</v>
      </c>
      <c r="D125" s="277">
        <f>'[1]Sch C'!F133</f>
        <v>0</v>
      </c>
      <c r="E125" s="180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5">
        <v>0</v>
      </c>
      <c r="K125" s="265">
        <v>0</v>
      </c>
      <c r="M125" s="242">
        <f t="shared" si="27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'[1]Sch C'!D134</f>
        <v>3773</v>
      </c>
      <c r="D126" s="277">
        <f>'[1]Sch C'!F134</f>
        <v>0</v>
      </c>
      <c r="E126" s="180">
        <f t="shared" si="26"/>
        <v>3773</v>
      </c>
      <c r="F126" s="180"/>
      <c r="G126" s="180">
        <f t="shared" si="28"/>
        <v>3773</v>
      </c>
      <c r="H126" s="181">
        <f t="shared" si="29"/>
        <v>2.4540539696745792E-3</v>
      </c>
      <c r="J126" s="136"/>
      <c r="K126" s="136"/>
      <c r="M126" s="242">
        <f t="shared" si="27"/>
        <v>0.4330311029496155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'[1]Sch C'!D135</f>
        <v>0</v>
      </c>
      <c r="D127" s="277">
        <f>'[1]Sch C'!F135</f>
        <v>0</v>
      </c>
      <c r="E127" s="180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'[1]Sch C'!D136</f>
        <v>0</v>
      </c>
      <c r="D128" s="277">
        <f>'[1]Sch C'!F136</f>
        <v>0</v>
      </c>
      <c r="E128" s="180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'[1]Sch C'!D137</f>
        <v>11420</v>
      </c>
      <c r="D129" s="277">
        <f>'[1]Sch C'!F137</f>
        <v>0</v>
      </c>
      <c r="E129" s="180">
        <f t="shared" si="26"/>
        <v>11420</v>
      </c>
      <c r="F129" s="180"/>
      <c r="G129" s="180">
        <f t="shared" si="28"/>
        <v>11420</v>
      </c>
      <c r="H129" s="181">
        <f t="shared" si="29"/>
        <v>7.4278548459272981E-3</v>
      </c>
      <c r="J129" s="136"/>
      <c r="K129" s="136"/>
      <c r="M129" s="242">
        <f t="shared" si="27"/>
        <v>1.3106851830597956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'[1]Sch C'!D138</f>
        <v>0</v>
      </c>
      <c r="D130" s="277">
        <f>'[1]Sch C'!F138</f>
        <v>0</v>
      </c>
      <c r="E130" s="180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'[1]Sch C'!D139</f>
        <v>0</v>
      </c>
      <c r="D131" s="277">
        <f>'[1]Sch C'!F139</f>
        <v>0</v>
      </c>
      <c r="E131" s="180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240">
        <v>440.1</v>
      </c>
      <c r="B133" s="42" t="s">
        <v>235</v>
      </c>
      <c r="C133" s="277">
        <f>'[1]Sch C'!D141</f>
        <v>0</v>
      </c>
      <c r="D133" s="277">
        <f>'[1]Sch C'!F141</f>
        <v>0</v>
      </c>
      <c r="E133" s="180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240">
        <v>440.2</v>
      </c>
      <c r="B134" s="42" t="s">
        <v>236</v>
      </c>
      <c r="C134" s="277">
        <f>'[1]Sch C'!D142</f>
        <v>0</v>
      </c>
      <c r="D134" s="277">
        <f>'[1]Sch C'!F142</f>
        <v>0</v>
      </c>
      <c r="E134" s="180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240">
        <v>440.3</v>
      </c>
      <c r="B135" s="42" t="s">
        <v>237</v>
      </c>
      <c r="C135" s="277">
        <f>'[1]Sch C'!D143</f>
        <v>0</v>
      </c>
      <c r="D135" s="277">
        <f>'[1]Sch C'!F143</f>
        <v>0</v>
      </c>
      <c r="E135" s="180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240">
        <v>440.4</v>
      </c>
      <c r="B136" s="42" t="s">
        <v>238</v>
      </c>
      <c r="C136" s="277">
        <f>'[1]Sch C'!D144</f>
        <v>0</v>
      </c>
      <c r="D136" s="277">
        <f>'[1]Sch C'!F144</f>
        <v>0</v>
      </c>
      <c r="E136" s="180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240">
        <v>440.5</v>
      </c>
      <c r="B137" s="42" t="s">
        <v>239</v>
      </c>
      <c r="C137" s="277">
        <f>'[1]Sch C'!D145</f>
        <v>0</v>
      </c>
      <c r="D137" s="277">
        <f>'[1]Sch C'!F145</f>
        <v>0</v>
      </c>
      <c r="E137" s="180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'[1]Sch C'!D146</f>
        <v>0</v>
      </c>
      <c r="D138" s="277">
        <f>'[1]Sch C'!F146</f>
        <v>0</v>
      </c>
      <c r="E138" s="180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107198</v>
      </c>
      <c r="D139" s="277">
        <f>SUM(D121:D138)</f>
        <v>9772</v>
      </c>
      <c r="E139" s="182">
        <f>SUM(E121:E138)</f>
        <v>116970</v>
      </c>
      <c r="F139" s="182">
        <f>SUM(F121:F138)</f>
        <v>0</v>
      </c>
      <c r="G139" s="183">
        <f t="shared" si="33"/>
        <v>116970</v>
      </c>
      <c r="H139" s="181">
        <f t="shared" si="31"/>
        <v>7.6080226035736956E-2</v>
      </c>
      <c r="J139" s="136"/>
      <c r="K139" s="136"/>
      <c r="M139" s="242">
        <f t="shared" si="32"/>
        <v>13.424767588660622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'[1]Sch C'!D150</f>
        <v>0</v>
      </c>
      <c r="D142" s="277">
        <f>'[1]Sch C'!F150</f>
        <v>0</v>
      </c>
      <c r="E142" s="180">
        <f t="shared" ref="E142:E146" si="34">SUM(C142:D142)</f>
        <v>0</v>
      </c>
      <c r="F142" s="180"/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5">
        <v>0</v>
      </c>
      <c r="K142" s="265">
        <v>0</v>
      </c>
      <c r="M142" s="242">
        <f t="shared" ref="M142:M147" si="37">IFERROR(G142/G$198,0)</f>
        <v>0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'[1]Sch C'!D151</f>
        <v>0</v>
      </c>
      <c r="D143" s="277">
        <f>'[1]Sch C'!F151</f>
        <v>0</v>
      </c>
      <c r="E143" s="180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42">
        <f t="shared" si="37"/>
        <v>0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'[1]Sch C'!D152</f>
        <v>0</v>
      </c>
      <c r="D144" s="277">
        <f>'[1]Sch C'!F152</f>
        <v>0</v>
      </c>
      <c r="E144" s="180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42">
        <f t="shared" si="37"/>
        <v>0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'[1]Sch C'!D153</f>
        <v>0</v>
      </c>
      <c r="D145" s="277">
        <f>'[1]Sch C'!F153</f>
        <v>0</v>
      </c>
      <c r="E145" s="180">
        <f t="shared" si="34"/>
        <v>0</v>
      </c>
      <c r="F145" s="183"/>
      <c r="G145" s="183">
        <f t="shared" si="35"/>
        <v>0</v>
      </c>
      <c r="H145" s="181">
        <f t="shared" si="36"/>
        <v>0</v>
      </c>
      <c r="J145" s="136"/>
      <c r="K145" s="136"/>
      <c r="M145" s="242">
        <f t="shared" si="37"/>
        <v>0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'[1]Sch C'!D154</f>
        <v>2530</v>
      </c>
      <c r="D146" s="277">
        <f>'[1]Sch C'!F154</f>
        <v>0</v>
      </c>
      <c r="E146" s="180">
        <f t="shared" si="34"/>
        <v>2530</v>
      </c>
      <c r="F146" s="183"/>
      <c r="G146" s="183">
        <f t="shared" si="35"/>
        <v>2530</v>
      </c>
      <c r="H146" s="181">
        <f t="shared" si="36"/>
        <v>1.6455755481782893E-3</v>
      </c>
      <c r="J146" s="136"/>
      <c r="K146" s="136"/>
      <c r="M146" s="242">
        <f t="shared" si="37"/>
        <v>0.29037071043268681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2530</v>
      </c>
      <c r="D147" s="277">
        <f>SUM(D142:D146)</f>
        <v>0</v>
      </c>
      <c r="E147" s="183">
        <f>SUM(E142:E146)</f>
        <v>2530</v>
      </c>
      <c r="F147" s="183">
        <f>SUM(F142:F146)</f>
        <v>0</v>
      </c>
      <c r="G147" s="183">
        <f t="shared" si="35"/>
        <v>2530</v>
      </c>
      <c r="H147" s="204">
        <f t="shared" si="36"/>
        <v>1.6455755481782893E-3</v>
      </c>
      <c r="J147" s="136"/>
      <c r="K147" s="136"/>
      <c r="M147" s="242">
        <f t="shared" si="37"/>
        <v>0.29037071043268681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'[1]Sch C'!D158</f>
        <v>456882</v>
      </c>
      <c r="D150" s="277">
        <f>'[1]Sch C'!F158</f>
        <v>0</v>
      </c>
      <c r="E150" s="180">
        <f t="shared" ref="E150:E163" si="38">SUM(C150:D150)</f>
        <v>456882</v>
      </c>
      <c r="F150" s="183"/>
      <c r="G150" s="183">
        <f>IF(ISERROR(E150+F150),"",(E150+F150))</f>
        <v>456882</v>
      </c>
      <c r="H150" s="181">
        <f>IF(ISERROR(G150/$G$183),"",(G150/$G$183))</f>
        <v>0.29716752869675622</v>
      </c>
      <c r="J150" s="265">
        <v>39631.300000000003</v>
      </c>
      <c r="K150" s="265">
        <v>41257.089999999997</v>
      </c>
      <c r="M150" s="242">
        <f t="shared" ref="M150:M164" si="39">IFERROR(G150/G$198,0)</f>
        <v>52.436818546998737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'[1]Sch C'!D159</f>
        <v>0</v>
      </c>
      <c r="D151" s="277">
        <f>'[1]Sch C'!F159</f>
        <v>48528</v>
      </c>
      <c r="E151" s="180">
        <f t="shared" si="38"/>
        <v>48528</v>
      </c>
      <c r="F151" s="183"/>
      <c r="G151" s="183">
        <f>IF(ISERROR(E151+F151),"",(E151+F151))</f>
        <v>48528</v>
      </c>
      <c r="H151" s="181">
        <f>IF(ISERROR(G151/$G$183),"",(G151/$G$183))</f>
        <v>3.1563830119366018E-2</v>
      </c>
      <c r="J151" s="136"/>
      <c r="K151" s="136"/>
      <c r="M151" s="242">
        <f t="shared" si="39"/>
        <v>5.5696086307815911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'[1]Sch C'!D160</f>
        <v>0</v>
      </c>
      <c r="D152" s="277">
        <f>'[1]Sch C'!F160</f>
        <v>0</v>
      </c>
      <c r="E152" s="180">
        <f t="shared" si="38"/>
        <v>0</v>
      </c>
      <c r="F152" s="183"/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42">
        <f t="shared" si="39"/>
        <v>0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'[1]Sch C'!D161</f>
        <v>0</v>
      </c>
      <c r="D153" s="277">
        <f>'[1]Sch C'!F161</f>
        <v>0</v>
      </c>
      <c r="E153" s="180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'[1]Sch C'!D162</f>
        <v>1550</v>
      </c>
      <c r="D154" s="277">
        <f>'[1]Sch C'!F162</f>
        <v>0</v>
      </c>
      <c r="E154" s="180">
        <f t="shared" si="38"/>
        <v>1550</v>
      </c>
      <c r="F154" s="183"/>
      <c r="G154" s="183">
        <f t="shared" si="40"/>
        <v>1550</v>
      </c>
      <c r="H154" s="181">
        <f t="shared" si="41"/>
        <v>1.0081589326783986E-3</v>
      </c>
      <c r="J154" s="206"/>
      <c r="K154" s="206"/>
      <c r="M154" s="242">
        <f t="shared" si="39"/>
        <v>0.1778950992769425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'[1]Sch C'!D163</f>
        <v>2000</v>
      </c>
      <c r="D155" s="277">
        <f>'[1]Sch C'!F163</f>
        <v>0</v>
      </c>
      <c r="E155" s="180">
        <f t="shared" si="38"/>
        <v>2000</v>
      </c>
      <c r="F155" s="183"/>
      <c r="G155" s="183">
        <f t="shared" si="40"/>
        <v>2000</v>
      </c>
      <c r="H155" s="181">
        <f t="shared" si="41"/>
        <v>1.3008502357140627E-3</v>
      </c>
      <c r="J155" s="206"/>
      <c r="K155" s="206"/>
      <c r="M155" s="242">
        <f t="shared" si="39"/>
        <v>0.2295420635831516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'[1]Sch C'!D164</f>
        <v>0</v>
      </c>
      <c r="D156" s="277">
        <f>'[1]Sch C'!F164</f>
        <v>0</v>
      </c>
      <c r="E156" s="180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'[1]Sch C'!D165</f>
        <v>2117</v>
      </c>
      <c r="D157" s="277">
        <f>'[1]Sch C'!F165</f>
        <v>0</v>
      </c>
      <c r="E157" s="180">
        <f t="shared" si="38"/>
        <v>2117</v>
      </c>
      <c r="F157" s="183"/>
      <c r="G157" s="183">
        <f t="shared" si="40"/>
        <v>2117</v>
      </c>
      <c r="H157" s="181">
        <f t="shared" si="41"/>
        <v>1.3769499745033354E-3</v>
      </c>
      <c r="J157" s="206"/>
      <c r="K157" s="206"/>
      <c r="M157" s="242">
        <f t="shared" si="39"/>
        <v>0.24297027430276599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'[1]Sch C'!D166</f>
        <v>8901</v>
      </c>
      <c r="D158" s="277">
        <f>'[1]Sch C'!F166</f>
        <v>0</v>
      </c>
      <c r="E158" s="180">
        <f t="shared" si="38"/>
        <v>8901</v>
      </c>
      <c r="F158" s="183"/>
      <c r="G158" s="183">
        <f t="shared" si="40"/>
        <v>8901</v>
      </c>
      <c r="H158" s="181">
        <f t="shared" si="41"/>
        <v>5.7894339740454364E-3</v>
      </c>
      <c r="J158" s="206"/>
      <c r="K158" s="206"/>
      <c r="M158" s="242">
        <f t="shared" si="39"/>
        <v>1.0215769539768162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'[1]Sch C'!D167</f>
        <v>4480</v>
      </c>
      <c r="D159" s="277">
        <f>'[1]Sch C'!F167</f>
        <v>0</v>
      </c>
      <c r="E159" s="180">
        <f t="shared" si="38"/>
        <v>4480</v>
      </c>
      <c r="F159" s="183"/>
      <c r="G159" s="183">
        <f t="shared" si="40"/>
        <v>4480</v>
      </c>
      <c r="H159" s="181">
        <f t="shared" si="41"/>
        <v>2.9139045279995006E-3</v>
      </c>
      <c r="J159" s="206"/>
      <c r="K159" s="206"/>
      <c r="M159" s="242">
        <f t="shared" si="39"/>
        <v>0.51417422242625965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'[1]Sch C'!D168</f>
        <v>166425</v>
      </c>
      <c r="D160" s="277">
        <f>'[1]Sch C'!F168</f>
        <v>0</v>
      </c>
      <c r="E160" s="180">
        <f t="shared" si="38"/>
        <v>166425</v>
      </c>
      <c r="F160" s="183"/>
      <c r="G160" s="183">
        <f t="shared" si="40"/>
        <v>166425</v>
      </c>
      <c r="H160" s="181">
        <f t="shared" si="41"/>
        <v>0.10824700023935645</v>
      </c>
      <c r="J160" s="136"/>
      <c r="K160" s="136"/>
      <c r="M160" s="242">
        <f t="shared" si="39"/>
        <v>19.100768965913005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'[1]Sch C'!D169</f>
        <v>258</v>
      </c>
      <c r="D161" s="277">
        <f>'[1]Sch C'!F169</f>
        <v>0</v>
      </c>
      <c r="E161" s="180">
        <f t="shared" si="38"/>
        <v>258</v>
      </c>
      <c r="F161" s="183"/>
      <c r="G161" s="183">
        <f t="shared" si="40"/>
        <v>258</v>
      </c>
      <c r="H161" s="181">
        <f t="shared" si="41"/>
        <v>1.6780968040711408E-4</v>
      </c>
      <c r="J161" s="136"/>
      <c r="K161" s="136"/>
      <c r="M161" s="242">
        <f t="shared" si="39"/>
        <v>2.9610926202226558E-2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'[1]Sch C'!D170</f>
        <v>3011</v>
      </c>
      <c r="D162" s="277">
        <f>'[1]Sch C'!F170</f>
        <v>0</v>
      </c>
      <c r="E162" s="180">
        <f t="shared" si="38"/>
        <v>3011</v>
      </c>
      <c r="F162" s="183"/>
      <c r="G162" s="183">
        <f t="shared" si="40"/>
        <v>3011</v>
      </c>
      <c r="H162" s="181">
        <f t="shared" si="41"/>
        <v>1.9584300298675214E-3</v>
      </c>
      <c r="J162" s="136"/>
      <c r="K162" s="136"/>
      <c r="M162" s="242">
        <f t="shared" si="39"/>
        <v>0.34557557672443473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'[1]Sch C'!D171</f>
        <v>0</v>
      </c>
      <c r="D163" s="277">
        <f>'[1]Sch C'!F171</f>
        <v>0</v>
      </c>
      <c r="E163" s="180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645624</v>
      </c>
      <c r="D164" s="277">
        <f>SUM(D150:D163)</f>
        <v>48528</v>
      </c>
      <c r="E164" s="183">
        <f>SUM(E150:E163)</f>
        <v>694152</v>
      </c>
      <c r="F164" s="183">
        <f>SUM(F150:F163)</f>
        <v>0</v>
      </c>
      <c r="G164" s="183">
        <f>IF(ISERROR(E164+F164),"",(E164+F164))</f>
        <v>694152</v>
      </c>
      <c r="H164" s="181">
        <f>IF(ISERROR(G164/$G$183),"",(G164/$G$183))</f>
        <v>0.45149389641069404</v>
      </c>
      <c r="J164" s="136"/>
      <c r="K164" s="136"/>
      <c r="M164" s="242">
        <f t="shared" si="39"/>
        <v>79.668541260185933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'[1]Sch C'!D186</f>
        <v>0</v>
      </c>
      <c r="D167" s="277">
        <f>'[1]Sch C'!F186</f>
        <v>0</v>
      </c>
      <c r="E167" s="180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'[1]Sch C'!D187</f>
        <v>0</v>
      </c>
      <c r="D168" s="277">
        <f>'[1]Sch C'!F187</f>
        <v>0</v>
      </c>
      <c r="E168" s="180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'[1]Sch C'!D188</f>
        <v>0</v>
      </c>
      <c r="D169" s="277">
        <f>'[1]Sch C'!F188</f>
        <v>0</v>
      </c>
      <c r="E169" s="180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'[1]Sch C'!D189</f>
        <v>1536</v>
      </c>
      <c r="D170" s="277">
        <f>'[1]Sch C'!F189</f>
        <v>0</v>
      </c>
      <c r="E170" s="180">
        <f t="shared" si="42"/>
        <v>1536</v>
      </c>
      <c r="F170" s="183"/>
      <c r="G170" s="183">
        <f>IF(ISERROR(E170+F170),"",(E170+F170))</f>
        <v>1536</v>
      </c>
      <c r="H170" s="181">
        <f>IF(ISERROR(G170/$G$183),"",(G170/$G$183))</f>
        <v>9.9905298102840006E-4</v>
      </c>
      <c r="I170" s="215"/>
      <c r="J170" s="211"/>
      <c r="K170" s="42"/>
      <c r="M170" s="242">
        <f t="shared" si="43"/>
        <v>0.17628830483186045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'[1]Sch C'!D190</f>
        <v>0</v>
      </c>
      <c r="D171" s="277">
        <f>'[1]Sch C'!F190</f>
        <v>0</v>
      </c>
      <c r="E171" s="180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'[1]Sch C'!D191</f>
        <v>6710</v>
      </c>
      <c r="D172" s="277">
        <f>'[1]Sch C'!F191</f>
        <v>0</v>
      </c>
      <c r="E172" s="180">
        <f t="shared" si="42"/>
        <v>6710</v>
      </c>
      <c r="F172" s="183"/>
      <c r="G172" s="183">
        <f t="shared" ref="G172:G181" si="44">IF(ISERROR(E172+F172),"",(E172+F172))</f>
        <v>6710</v>
      </c>
      <c r="H172" s="181">
        <f t="shared" ref="H172:H180" si="45">IF(ISERROR(G172/$G$183),"",(G172/$G$183))</f>
        <v>4.3643525408206801E-3</v>
      </c>
      <c r="I172" s="215"/>
      <c r="J172" s="211"/>
      <c r="K172" s="42"/>
      <c r="M172" s="242">
        <f t="shared" si="43"/>
        <v>0.77011362332147371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'[1]Sch C'!D192</f>
        <v>0</v>
      </c>
      <c r="D173" s="277">
        <f>'[1]Sch C'!F192</f>
        <v>0</v>
      </c>
      <c r="E173" s="180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'[1]Sch C'!D193</f>
        <v>0</v>
      </c>
      <c r="D174" s="277">
        <f>'[1]Sch C'!F193</f>
        <v>0</v>
      </c>
      <c r="E174" s="180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'[1]Sch C'!D194</f>
        <v>0</v>
      </c>
      <c r="D175" s="277">
        <f>'[1]Sch C'!F194</f>
        <v>0</v>
      </c>
      <c r="E175" s="180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'[1]Sch C'!D195</f>
        <v>0</v>
      </c>
      <c r="D176" s="277">
        <f>'[1]Sch C'!F195</f>
        <v>0</v>
      </c>
      <c r="E176" s="180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'[1]Sch C'!D196</f>
        <v>0</v>
      </c>
      <c r="D177" s="277">
        <f>'[1]Sch C'!F196</f>
        <v>0</v>
      </c>
      <c r="E177" s="180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'[1]Sch C'!D197</f>
        <v>63</v>
      </c>
      <c r="D178" s="277">
        <f>'[1]Sch C'!F197</f>
        <v>0</v>
      </c>
      <c r="E178" s="180">
        <f t="shared" si="42"/>
        <v>63</v>
      </c>
      <c r="F178" s="183"/>
      <c r="G178" s="183">
        <f t="shared" si="44"/>
        <v>63</v>
      </c>
      <c r="H178" s="181">
        <f t="shared" si="45"/>
        <v>4.0976782424992975E-5</v>
      </c>
      <c r="I178" s="215"/>
      <c r="J178" s="211"/>
      <c r="K178" s="42"/>
      <c r="M178" s="242">
        <f t="shared" si="43"/>
        <v>7.2305750028692755E-3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'[1]Sch C'!D198</f>
        <v>0</v>
      </c>
      <c r="D179" s="277">
        <f>'[1]Sch C'!F198</f>
        <v>0</v>
      </c>
      <c r="E179" s="180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'[1]Sch C'!D199</f>
        <v>0</v>
      </c>
      <c r="D180" s="277">
        <f>'[1]Sch C'!F199</f>
        <v>0</v>
      </c>
      <c r="E180" s="180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8309</v>
      </c>
      <c r="D181" s="277">
        <f>SUM(D167:D180)</f>
        <v>0</v>
      </c>
      <c r="E181" s="218">
        <f>SUM(E167:E180)</f>
        <v>8309</v>
      </c>
      <c r="F181" s="218">
        <f>SUM(F167:F180)</f>
        <v>0</v>
      </c>
      <c r="G181" s="183">
        <f t="shared" si="44"/>
        <v>8309</v>
      </c>
      <c r="H181" s="181">
        <f>IF(ISERROR(G181/$G$183),"",(G181/$G$183))</f>
        <v>5.4043823042740739E-3</v>
      </c>
      <c r="I181" s="219"/>
      <c r="J181" s="211"/>
      <c r="K181" s="211"/>
      <c r="M181" s="242">
        <f t="shared" si="43"/>
        <v>0.9536325031562034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1563616</v>
      </c>
      <c r="D183" s="277">
        <f>SUM(D21:D181)/2</f>
        <v>-26160</v>
      </c>
      <c r="E183" s="179">
        <f>SUM(E21:E181)/2</f>
        <v>1537456</v>
      </c>
      <c r="F183" s="179">
        <f>SUM(F21:F181)/2</f>
        <v>0</v>
      </c>
      <c r="G183" s="179">
        <f>SUM(G21:G181)/2</f>
        <v>1537456</v>
      </c>
      <c r="H183" s="181">
        <f>IF(ISERROR(G183/$G$183),"",(G183/$G$183))</f>
        <v>1</v>
      </c>
      <c r="J183" s="265">
        <f>SUM(J21:J181)</f>
        <v>54210.8</v>
      </c>
      <c r="K183" s="265">
        <f>SUM(K21:K181)</f>
        <v>56723.75</v>
      </c>
      <c r="M183" s="242">
        <f>IFERROR(G183/G$198,0)</f>
        <v>176.45541145414899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'[1]Sch C'!D204</f>
        <v>1563616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224"/>
      <c r="D188" s="224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-30161</v>
      </c>
      <c r="D190" s="277">
        <f>D17-D183</f>
        <v>30802</v>
      </c>
      <c r="E190" s="180">
        <f>E17-E183</f>
        <v>641</v>
      </c>
      <c r="F190" s="180">
        <f>F17-F183</f>
        <v>0</v>
      </c>
      <c r="G190" s="180">
        <f>G17-G183</f>
        <v>641</v>
      </c>
      <c r="J190" s="136"/>
      <c r="K190" s="136"/>
      <c r="M190" s="242">
        <f>IFERROR(G190/G$198,0)</f>
        <v>7.3568231378400087E-2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'[1]Sch D'!C9</f>
        <v>8348</v>
      </c>
      <c r="D194" s="231"/>
      <c r="E194" s="227">
        <f>C194+D194</f>
        <v>8348</v>
      </c>
      <c r="F194" s="225"/>
      <c r="G194" s="227">
        <f>E194+F194</f>
        <v>8348</v>
      </c>
      <c r="H194" s="181">
        <f>IF(ISERROR(G194/$G$198),"",(G194/$G$198))</f>
        <v>0.9581085733960748</v>
      </c>
      <c r="I194" s="43"/>
      <c r="J194" s="136"/>
      <c r="K194" s="136"/>
    </row>
    <row r="195" spans="1:11">
      <c r="A195" s="42"/>
      <c r="B195" s="116" t="s">
        <v>249</v>
      </c>
      <c r="C195" s="289">
        <f>'[1]Sch D'!D9</f>
        <v>365</v>
      </c>
      <c r="D195" s="231"/>
      <c r="E195" s="229">
        <f>C195+D195</f>
        <v>365</v>
      </c>
      <c r="F195" s="228"/>
      <c r="G195" s="229">
        <f>E195+F195</f>
        <v>365</v>
      </c>
      <c r="H195" s="181">
        <f>IF(ISERROR(G195/$G$198),"",(G195/$G$198))</f>
        <v>4.1891426603925169E-2</v>
      </c>
      <c r="I195" s="43"/>
      <c r="J195" s="136"/>
      <c r="K195" s="136"/>
    </row>
    <row r="196" spans="1:11">
      <c r="A196" s="42"/>
      <c r="B196" s="116" t="s">
        <v>87</v>
      </c>
      <c r="C196" s="289">
        <f>'[1]Sch D'!E9</f>
        <v>0</v>
      </c>
      <c r="D196" s="231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'[1]Sch D'!F9</f>
        <v>0</v>
      </c>
      <c r="D197" s="231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8713</v>
      </c>
      <c r="D198" s="231"/>
      <c r="E198" s="232">
        <f>SUM(E194:E197)</f>
        <v>8713</v>
      </c>
      <c r="F198" s="232">
        <f>SUM(F194:F197)</f>
        <v>0</v>
      </c>
      <c r="G198" s="232">
        <f>SUM(G194:G197)</f>
        <v>8713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233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23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'[1]Sch D'!G22</f>
        <v>26</v>
      </c>
      <c r="D201" s="226"/>
      <c r="E201" s="227">
        <f>C201+D201</f>
        <v>26</v>
      </c>
      <c r="F201" s="225"/>
      <c r="G201" s="227">
        <f>E201+F201</f>
        <v>26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'[1]Sch D'!G24</f>
        <v>26</v>
      </c>
      <c r="D202" s="226"/>
      <c r="E202" s="227">
        <f>C202+D202</f>
        <v>26</v>
      </c>
      <c r="F202" s="228"/>
      <c r="G202" s="227">
        <f>E202+F202</f>
        <v>26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23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'[1]Sch D'!G28</f>
        <v>9490</v>
      </c>
      <c r="D205" s="290"/>
      <c r="E205" s="225">
        <f>E201*E203</f>
        <v>9490</v>
      </c>
      <c r="F205" s="36"/>
      <c r="G205" s="225">
        <f>G201*G203</f>
        <v>9490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'[1]Sch D'!G30</f>
        <v>0.9181243414120126</v>
      </c>
      <c r="D206" s="36"/>
      <c r="E206" s="238">
        <f>E198/E205</f>
        <v>0.9181243414120126</v>
      </c>
      <c r="F206" s="186"/>
      <c r="G206" s="238">
        <f>G198/G205</f>
        <v>0.9181243414120126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'[1]Sch D'!G32</f>
        <v>0.9181243414120126</v>
      </c>
      <c r="D207" s="36"/>
      <c r="E207" s="238">
        <f>(E194+E195)/E205</f>
        <v>0.9181243414120126</v>
      </c>
      <c r="F207" s="186"/>
      <c r="G207" s="238">
        <f>(G194+G195)/G205</f>
        <v>0.9181243414120126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'[1]Sch D'!G34</f>
        <v>1</v>
      </c>
      <c r="D208" s="36"/>
      <c r="E208" s="238">
        <f>E207/E206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F212" s="51" t="s">
        <v>307</v>
      </c>
      <c r="G212" s="239"/>
    </row>
    <row r="213" spans="1:11">
      <c r="F213" s="51" t="s">
        <v>308</v>
      </c>
      <c r="G213" s="239"/>
    </row>
  </sheetData>
  <phoneticPr fontId="0" type="noConversion"/>
  <conditionalFormatting sqref="D2">
    <cfRule type="cellIs" dxfId="38" priority="2" stopIfTrue="1" operator="equal">
      <formula>0</formula>
    </cfRule>
  </conditionalFormatting>
  <conditionalFormatting sqref="C2">
    <cfRule type="cellIs" dxfId="37" priority="1" stopIfTrue="1" operator="equal">
      <formula>0</formula>
    </cfRule>
  </conditionalFormatting>
  <printOptions horizontalCentered="1" gridLinesSet="0"/>
  <pageMargins left="1" right="0.75" top="0.25" bottom="0.75" header="0.5" footer="0.5"/>
  <pageSetup scale="38" fitToHeight="4" orientation="landscape" horizontalDpi="4294967292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FF00"/>
    <pageSetUpPr fitToPage="1"/>
  </sheetPr>
  <dimension ref="A1:N213"/>
  <sheetViews>
    <sheetView showGridLines="0" zoomScaleNormal="10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3" width="11.69921875" style="52"/>
    <col min="14" max="14" width="12" style="52" bestFit="1" customWidth="1"/>
    <col min="15" max="16384" width="11.69921875" style="52"/>
  </cols>
  <sheetData>
    <row r="1" spans="1:14" ht="22.5">
      <c r="A1" s="163"/>
      <c r="B1" s="159" t="s">
        <v>333</v>
      </c>
      <c r="C1" s="52" t="s">
        <v>399</v>
      </c>
    </row>
    <row r="2" spans="1:14" ht="23" customHeight="1">
      <c r="A2" s="160" t="s">
        <v>381</v>
      </c>
      <c r="B2" s="161" t="s">
        <v>184</v>
      </c>
      <c r="C2" s="267" t="s">
        <v>364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80">
        <f>'[10]Sch B'!E10</f>
        <v>2784391</v>
      </c>
      <c r="D12" s="280">
        <f>'[10]Sch B'!G10</f>
        <v>0</v>
      </c>
      <c r="E12" s="263">
        <f>SUM(C12:D12)</f>
        <v>2784391</v>
      </c>
      <c r="F12" s="180"/>
      <c r="G12" s="180">
        <f>IF(ISERROR(E12+F12)," ",(E12+F12))</f>
        <v>2784391</v>
      </c>
      <c r="H12" s="181">
        <f t="shared" ref="H12:H17" si="0">IF(ISERROR(G12/$G$17),"",(G12/$G$17))</f>
        <v>0.99886101351501633</v>
      </c>
      <c r="J12" s="250" t="s">
        <v>346</v>
      </c>
      <c r="K12" s="251">
        <f>G17</f>
        <v>2787566</v>
      </c>
      <c r="M12" s="242">
        <f>IFERROR(G12/G$194,0)</f>
        <v>141.90148812557334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80">
        <f>'[10]Sch B'!E15</f>
        <v>0</v>
      </c>
      <c r="D13" s="280">
        <f>'[10]Sch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2762875.71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80">
        <f>'[10]Sch B'!E20</f>
        <v>0</v>
      </c>
      <c r="D14" s="280">
        <f>'[10]Sch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19622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80">
        <f>'[10]Sch B'!E25</f>
        <v>0</v>
      </c>
      <c r="D15" s="280">
        <f>'[10]Sch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54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80">
        <f>'[10]Sch B'!E40</f>
        <v>3175</v>
      </c>
      <c r="D16" s="280">
        <f>'[10]Sch B'!G40</f>
        <v>0</v>
      </c>
      <c r="E16" s="263">
        <f t="shared" si="1"/>
        <v>3175</v>
      </c>
      <c r="F16" s="183"/>
      <c r="G16" s="183">
        <f>IF(ISERROR(E16+F16),"",(E16+F16))</f>
        <v>3175</v>
      </c>
      <c r="H16" s="184">
        <f t="shared" si="0"/>
        <v>1.1389864849836739E-3</v>
      </c>
      <c r="J16" s="252" t="s">
        <v>350</v>
      </c>
      <c r="K16" s="253">
        <f>G205</f>
        <v>19710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80">
        <f>SUM(C12:C16)</f>
        <v>2787566</v>
      </c>
      <c r="D17" s="280">
        <f>SUM(D12:D16)</f>
        <v>0</v>
      </c>
      <c r="E17" s="183">
        <f>SUM(E12:E16)</f>
        <v>2787566</v>
      </c>
      <c r="F17" s="183">
        <f>SUM(F12:F16)</f>
        <v>0</v>
      </c>
      <c r="G17" s="183">
        <f>IF(ISERROR(E17+F17),"",(E17+F17))</f>
        <v>2787566</v>
      </c>
      <c r="H17" s="184">
        <f t="shared" si="0"/>
        <v>1</v>
      </c>
      <c r="J17" s="252"/>
      <c r="K17" s="253"/>
      <c r="M17" s="242">
        <f>IFERROR(G17/G$198,0)</f>
        <v>142.06329630007136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84316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85592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80">
        <f>'[10]Sch C'!D10</f>
        <v>244000</v>
      </c>
      <c r="D21" s="280">
        <f>'[10]Sch C'!F10</f>
        <v>0</v>
      </c>
      <c r="E21" s="263">
        <f t="shared" ref="E21:E56" si="2">SUM(C21:D21)</f>
        <v>244000</v>
      </c>
      <c r="F21" s="180"/>
      <c r="G21" s="180">
        <f t="shared" ref="G21:G57" si="3">IF(ISERROR(E21+F21),"",(E21+F21))</f>
        <v>244000</v>
      </c>
      <c r="H21" s="181">
        <f>IF(ISERROR(G21/$G$183),"",(G21/$G$183))</f>
        <v>8.831378086131858E-2</v>
      </c>
      <c r="J21" s="265">
        <v>2080</v>
      </c>
      <c r="K21" s="265">
        <v>2080</v>
      </c>
      <c r="M21" s="242">
        <f>IFERROR(G21/G$198,0)</f>
        <v>12.435021914177964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80">
        <f>'[10]Sch C'!D11</f>
        <v>0</v>
      </c>
      <c r="D22" s="280">
        <f>'[10]Sch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80">
        <f>'[10]Sch C'!D12</f>
        <v>28812</v>
      </c>
      <c r="D23" s="280">
        <f>'[10]Sch C'!F12</f>
        <v>0</v>
      </c>
      <c r="E23" s="263">
        <f t="shared" si="2"/>
        <v>28812</v>
      </c>
      <c r="F23" s="183"/>
      <c r="G23" s="183">
        <f t="shared" si="3"/>
        <v>28812</v>
      </c>
      <c r="H23" s="181">
        <f t="shared" si="4"/>
        <v>1.0428264976132423E-2</v>
      </c>
      <c r="J23" s="189">
        <v>992</v>
      </c>
      <c r="K23" s="189">
        <v>992</v>
      </c>
      <c r="M23" s="242">
        <f t="shared" si="5"/>
        <v>1.4683518499643258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80">
        <f>'[10]Sch C'!D13</f>
        <v>27819</v>
      </c>
      <c r="D24" s="280">
        <f>'[10]Sch C'!F13</f>
        <v>0</v>
      </c>
      <c r="E24" s="263">
        <f t="shared" si="2"/>
        <v>27819</v>
      </c>
      <c r="F24" s="183"/>
      <c r="G24" s="183">
        <f t="shared" si="3"/>
        <v>27819</v>
      </c>
      <c r="H24" s="181">
        <f t="shared" si="4"/>
        <v>1.0068856843364843E-2</v>
      </c>
      <c r="J24" s="136"/>
      <c r="K24" s="136"/>
      <c r="M24" s="242">
        <f t="shared" si="5"/>
        <v>1.4177453878299868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80">
        <f>'[10]Sch C'!D14</f>
        <v>0</v>
      </c>
      <c r="D25" s="280">
        <f>'[10]Sch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80">
        <f>'[10]Sch C'!D15</f>
        <v>0</v>
      </c>
      <c r="D26" s="280">
        <f>'[10]Sch C'!F15</f>
        <v>0</v>
      </c>
      <c r="E26" s="263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42">
        <f t="shared" si="5"/>
        <v>0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80">
        <f>'[10]Sch C'!D16</f>
        <v>0</v>
      </c>
      <c r="D27" s="280">
        <f>'[10]Sch C'!F16</f>
        <v>0</v>
      </c>
      <c r="E27" s="263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42">
        <f t="shared" si="5"/>
        <v>0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80">
        <f>'[10]Sch C'!D17</f>
        <v>0</v>
      </c>
      <c r="D28" s="280">
        <f>'[10]Sch C'!F17</f>
        <v>0</v>
      </c>
      <c r="E28" s="263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42">
        <f t="shared" si="5"/>
        <v>0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80">
        <f>'[10]Sch C'!D18</f>
        <v>8845</v>
      </c>
      <c r="D29" s="280">
        <f>'[10]Sch C'!F18</f>
        <v>0</v>
      </c>
      <c r="E29" s="263">
        <f t="shared" si="2"/>
        <v>8845</v>
      </c>
      <c r="F29" s="183"/>
      <c r="G29" s="183">
        <f t="shared" si="3"/>
        <v>8845</v>
      </c>
      <c r="H29" s="181">
        <f t="shared" si="4"/>
        <v>3.2013745562227986E-3</v>
      </c>
      <c r="J29" s="136"/>
      <c r="K29" s="136"/>
      <c r="M29" s="242">
        <f t="shared" si="5"/>
        <v>0.45076954438895117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80">
        <f>'[10]Sch C'!D19</f>
        <v>12563</v>
      </c>
      <c r="D30" s="280">
        <f>'[10]Sch C'!F19</f>
        <v>0</v>
      </c>
      <c r="E30" s="263">
        <f t="shared" si="2"/>
        <v>12563</v>
      </c>
      <c r="F30" s="183"/>
      <c r="G30" s="183">
        <f t="shared" si="3"/>
        <v>12563</v>
      </c>
      <c r="H30" s="181">
        <f t="shared" si="4"/>
        <v>4.5470738891833827E-3</v>
      </c>
      <c r="J30" s="136"/>
      <c r="K30" s="136"/>
      <c r="M30" s="242">
        <f t="shared" si="5"/>
        <v>0.64025073896646623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80">
        <f>'[10]Sch C'!D20</f>
        <v>13843</v>
      </c>
      <c r="D31" s="280">
        <f>'[10]Sch C'!F20</f>
        <v>0</v>
      </c>
      <c r="E31" s="263">
        <f t="shared" si="2"/>
        <v>13843</v>
      </c>
      <c r="F31" s="183"/>
      <c r="G31" s="183">
        <f t="shared" si="3"/>
        <v>13843</v>
      </c>
      <c r="H31" s="181">
        <f t="shared" si="4"/>
        <v>5.0103592969804643E-3</v>
      </c>
      <c r="J31" s="136"/>
      <c r="K31" s="136"/>
      <c r="M31" s="242">
        <f t="shared" si="5"/>
        <v>0.70548364081133419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80">
        <f>'[10]Sch C'!D21</f>
        <v>19934</v>
      </c>
      <c r="D32" s="280">
        <f>'[10]Sch C'!F21</f>
        <v>0</v>
      </c>
      <c r="E32" s="263">
        <f t="shared" si="2"/>
        <v>19934</v>
      </c>
      <c r="F32" s="183"/>
      <c r="G32" s="183">
        <f t="shared" si="3"/>
        <v>19934</v>
      </c>
      <c r="H32" s="181">
        <f t="shared" si="4"/>
        <v>7.2149463429898551E-3</v>
      </c>
      <c r="J32" s="136"/>
      <c r="K32" s="136"/>
      <c r="M32" s="242">
        <f t="shared" si="5"/>
        <v>1.0159005198246867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80">
        <f>'[10]Sch C'!D22</f>
        <v>0</v>
      </c>
      <c r="D33" s="280">
        <f>'[10]Sch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80">
        <f>'[10]Sch C'!D23</f>
        <v>7929</v>
      </c>
      <c r="D34" s="280">
        <f>'[10]Sch C'!F23</f>
        <v>0</v>
      </c>
      <c r="E34" s="263">
        <f t="shared" si="2"/>
        <v>7929</v>
      </c>
      <c r="F34" s="183"/>
      <c r="G34" s="183">
        <f t="shared" si="3"/>
        <v>7929</v>
      </c>
      <c r="H34" s="181">
        <f t="shared" si="4"/>
        <v>2.8698359362680126E-3</v>
      </c>
      <c r="J34" s="136"/>
      <c r="K34" s="136"/>
      <c r="M34" s="242">
        <f t="shared" si="5"/>
        <v>0.40408724900621751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80">
        <f>'[10]Sch C'!D24</f>
        <v>0</v>
      </c>
      <c r="D35" s="280">
        <f>'[10]Sch C'!F24</f>
        <v>0</v>
      </c>
      <c r="E35" s="263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80">
        <f>'[10]Sch C'!D25</f>
        <v>27533</v>
      </c>
      <c r="D36" s="280">
        <f>'[10]Sch C'!F25</f>
        <v>0</v>
      </c>
      <c r="E36" s="263">
        <f t="shared" si="2"/>
        <v>27533</v>
      </c>
      <c r="F36" s="183"/>
      <c r="G36" s="183">
        <f t="shared" si="3"/>
        <v>27533</v>
      </c>
      <c r="H36" s="181">
        <f t="shared" si="4"/>
        <v>9.9653415100601824E-3</v>
      </c>
      <c r="J36" s="136"/>
      <c r="K36" s="136"/>
      <c r="M36" s="242">
        <f t="shared" si="5"/>
        <v>1.4031699113240241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80">
        <f>'[10]Sch C'!D26</f>
        <v>152937</v>
      </c>
      <c r="D37" s="280">
        <f>'[10]Sch C'!F26</f>
        <v>0</v>
      </c>
      <c r="E37" s="263">
        <f t="shared" si="2"/>
        <v>152937</v>
      </c>
      <c r="F37" s="183"/>
      <c r="G37" s="183">
        <f t="shared" si="3"/>
        <v>152937</v>
      </c>
      <c r="H37" s="181">
        <f t="shared" si="4"/>
        <v>5.535428157207984E-2</v>
      </c>
      <c r="J37" s="136"/>
      <c r="K37" s="136"/>
      <c r="M37" s="242">
        <f t="shared" si="5"/>
        <v>7.7941596167567013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80">
        <f>'[10]Sch C'!D27</f>
        <v>4720</v>
      </c>
      <c r="D38" s="280">
        <f>'[10]Sch C'!F27</f>
        <v>0</v>
      </c>
      <c r="E38" s="263">
        <f t="shared" si="2"/>
        <v>4720</v>
      </c>
      <c r="F38" s="183"/>
      <c r="G38" s="183">
        <f t="shared" si="3"/>
        <v>4720</v>
      </c>
      <c r="H38" s="181">
        <f t="shared" si="4"/>
        <v>1.7083649412517367E-3</v>
      </c>
      <c r="J38" s="136"/>
      <c r="K38" s="136"/>
      <c r="M38" s="242">
        <f t="shared" si="5"/>
        <v>0.24054632555295077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80">
        <f>'[10]Sch C'!D28</f>
        <v>62662</v>
      </c>
      <c r="D39" s="280">
        <f>'[10]Sch C'!F28</f>
        <v>-62662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80">
        <f>'[10]Sch C'!D29</f>
        <v>0</v>
      </c>
      <c r="D40" s="280">
        <f>'[10]Sch C'!F29</f>
        <v>0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80">
        <f>'[10]Sch C'!D30</f>
        <v>0</v>
      </c>
      <c r="D41" s="280">
        <f>'[10]Sch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80">
        <f>'[10]Sch C'!D31</f>
        <v>14329</v>
      </c>
      <c r="D42" s="280">
        <f>'[10]Sch C'!F31</f>
        <v>0</v>
      </c>
      <c r="E42" s="263">
        <f t="shared" si="2"/>
        <v>14329</v>
      </c>
      <c r="F42" s="183"/>
      <c r="G42" s="183">
        <f t="shared" si="3"/>
        <v>14329</v>
      </c>
      <c r="H42" s="181">
        <f t="shared" si="4"/>
        <v>5.1862629752534185E-3</v>
      </c>
      <c r="J42" s="136"/>
      <c r="K42" s="136"/>
      <c r="M42" s="242">
        <f t="shared" si="5"/>
        <v>0.73025175823055755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80">
        <f>'[10]Sch C'!D32</f>
        <v>21335</v>
      </c>
      <c r="D43" s="280">
        <f>'[10]Sch C'!F32</f>
        <v>0</v>
      </c>
      <c r="E43" s="263">
        <f t="shared" si="2"/>
        <v>21335</v>
      </c>
      <c r="F43" s="183"/>
      <c r="G43" s="183">
        <f t="shared" si="3"/>
        <v>21335</v>
      </c>
      <c r="H43" s="181">
        <f t="shared" si="4"/>
        <v>7.7220266994927544E-3</v>
      </c>
      <c r="J43" s="136"/>
      <c r="K43" s="136"/>
      <c r="M43" s="242">
        <f t="shared" si="5"/>
        <v>1.0872999694220773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80">
        <f>'[10]Sch C'!D33</f>
        <v>0</v>
      </c>
      <c r="D44" s="280">
        <f>'[10]Sch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80">
        <f>'[10]Sch C'!D34</f>
        <v>0</v>
      </c>
      <c r="D45" s="280">
        <f>'[10]Sch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80">
        <f>'[10]Sch C'!D35</f>
        <v>0</v>
      </c>
      <c r="D46" s="280">
        <f>'[10]Sch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80">
        <f>'[10]Sch C'!D36</f>
        <v>0</v>
      </c>
      <c r="D47" s="280">
        <f>'[10]Sch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80">
        <f>'[10]Sch C'!D37</f>
        <v>0</v>
      </c>
      <c r="D48" s="280">
        <f>'[10]Sch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80">
        <f>'[10]Sch C'!D38</f>
        <v>1122</v>
      </c>
      <c r="D49" s="280">
        <f>'[10]Sch C'!F38</f>
        <v>0</v>
      </c>
      <c r="E49" s="263">
        <f t="shared" si="2"/>
        <v>1122</v>
      </c>
      <c r="F49" s="183"/>
      <c r="G49" s="183">
        <f t="shared" si="3"/>
        <v>1122</v>
      </c>
      <c r="H49" s="181">
        <f t="shared" si="4"/>
        <v>4.060986152721289E-4</v>
      </c>
      <c r="J49" s="136"/>
      <c r="K49" s="136"/>
      <c r="M49" s="242">
        <f t="shared" si="5"/>
        <v>5.7180715523392107E-2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80">
        <f>'[10]Sch C'!D39</f>
        <v>2103</v>
      </c>
      <c r="D50" s="280">
        <f>'[10]Sch C'!F39</f>
        <v>0</v>
      </c>
      <c r="E50" s="263">
        <f t="shared" si="2"/>
        <v>2103</v>
      </c>
      <c r="F50" s="183"/>
      <c r="G50" s="183">
        <f t="shared" si="3"/>
        <v>2103</v>
      </c>
      <c r="H50" s="181">
        <f t="shared" si="4"/>
        <v>7.6116344734161062E-4</v>
      </c>
      <c r="J50" s="136"/>
      <c r="K50" s="136"/>
      <c r="M50" s="242">
        <f t="shared" si="5"/>
        <v>0.10717561920293547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80">
        <f>'[10]Sch C'!D40</f>
        <v>0</v>
      </c>
      <c r="D51" s="280">
        <f>'[10]Sch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80">
        <f>'[10]Sch C'!D41</f>
        <v>1992</v>
      </c>
      <c r="D52" s="280">
        <f>'[10]Sch C'!F41</f>
        <v>0</v>
      </c>
      <c r="E52" s="263">
        <f t="shared" si="2"/>
        <v>1992</v>
      </c>
      <c r="F52" s="183"/>
      <c r="G52" s="183">
        <f t="shared" si="3"/>
        <v>1992</v>
      </c>
      <c r="H52" s="181">
        <f t="shared" si="4"/>
        <v>7.2098791588420753E-4</v>
      </c>
      <c r="J52" s="136"/>
      <c r="K52" s="136"/>
      <c r="M52" s="242">
        <f t="shared" si="5"/>
        <v>0.10151870349607583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80">
        <f>'[10]Sch C'!D42</f>
        <v>0</v>
      </c>
      <c r="D53" s="280">
        <f>'[10]Sch C'!F42</f>
        <v>0</v>
      </c>
      <c r="E53" s="263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42">
        <f t="shared" si="5"/>
        <v>0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80">
        <f>'[10]Sch C'!D43</f>
        <v>2100</v>
      </c>
      <c r="D54" s="280">
        <f>'[10]Sch C'!F43</f>
        <v>0</v>
      </c>
      <c r="E54" s="263">
        <f t="shared" si="2"/>
        <v>2100</v>
      </c>
      <c r="F54" s="183"/>
      <c r="G54" s="183">
        <f t="shared" si="3"/>
        <v>2100</v>
      </c>
      <c r="H54" s="181">
        <f t="shared" si="4"/>
        <v>7.6007762216708625E-4</v>
      </c>
      <c r="J54" s="136"/>
      <c r="K54" s="136"/>
      <c r="M54" s="242">
        <f t="shared" si="5"/>
        <v>0.10702272958923657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80">
        <f>'[10]Sch C'!D44</f>
        <v>0</v>
      </c>
      <c r="D55" s="280">
        <f>'[10]Sch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80">
        <f>'[10]Sch C'!D45</f>
        <v>0</v>
      </c>
      <c r="D56" s="280">
        <f>'[10]Sch C'!F45</f>
        <v>0</v>
      </c>
      <c r="E56" s="263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42">
        <f t="shared" si="5"/>
        <v>0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80">
        <f>SUM(C21:C56)</f>
        <v>654578</v>
      </c>
      <c r="D57" s="280">
        <f>SUM(D21:D56)</f>
        <v>-62662</v>
      </c>
      <c r="E57" s="183">
        <f>SUM(E21:E56)</f>
        <v>591916</v>
      </c>
      <c r="F57" s="183">
        <f>SUM(F21:F56)</f>
        <v>0</v>
      </c>
      <c r="G57" s="183">
        <f t="shared" si="3"/>
        <v>591916</v>
      </c>
      <c r="H57" s="181">
        <f t="shared" si="4"/>
        <v>0.21423909800126334</v>
      </c>
      <c r="J57" s="136"/>
      <c r="K57" s="136"/>
      <c r="M57" s="242">
        <f t="shared" si="5"/>
        <v>30.165936194067882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80">
        <f>'[10]Sch C'!D57</f>
        <v>0</v>
      </c>
      <c r="D60" s="280">
        <f>'[10]Sch C'!F57</f>
        <v>0</v>
      </c>
      <c r="E60" s="263">
        <f t="shared" ref="E60:E76" si="6">SUM(C60:D60)</f>
        <v>0</v>
      </c>
      <c r="F60" s="179"/>
      <c r="G60" s="179">
        <f>IF(ISERROR(E60+F60),"",(E60+F60))</f>
        <v>0</v>
      </c>
      <c r="H60" s="181">
        <f>IF(ISERROR(G60/$G$183),"",(G60/$G$183))</f>
        <v>0</v>
      </c>
      <c r="J60" s="136"/>
      <c r="K60" s="136"/>
      <c r="M60" s="242">
        <f>IFERROR(G60/G$198,0)</f>
        <v>0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80">
        <f>'[10]Sch C'!D58</f>
        <v>42492.22</v>
      </c>
      <c r="D61" s="280">
        <f>'[10]Sch C'!F58</f>
        <v>0</v>
      </c>
      <c r="E61" s="263">
        <f t="shared" si="6"/>
        <v>42492.22</v>
      </c>
      <c r="F61" s="179"/>
      <c r="G61" s="179">
        <f t="shared" ref="G61:G76" si="7">IF(ISERROR(E61+F61),"",(E61+F61))</f>
        <v>42492.22</v>
      </c>
      <c r="H61" s="181">
        <f t="shared" ref="H61:H76" si="8">IF(ISERROR(G61/$G$183),"",(G61/$G$183))</f>
        <v>1.5379707399143192E-2</v>
      </c>
      <c r="J61" s="136"/>
      <c r="K61" s="136"/>
      <c r="M61" s="242">
        <f t="shared" ref="M61:M77" si="9">IFERROR(G61/G$198,0)</f>
        <v>2.1655397003363572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80">
        <f>'[10]Sch C'!D59</f>
        <v>33331</v>
      </c>
      <c r="D62" s="280">
        <f>'[10]Sch C'!F59</f>
        <v>0</v>
      </c>
      <c r="E62" s="263">
        <f t="shared" si="6"/>
        <v>33331</v>
      </c>
      <c r="F62" s="179"/>
      <c r="G62" s="179">
        <f t="shared" si="7"/>
        <v>33331</v>
      </c>
      <c r="H62" s="181">
        <f t="shared" si="8"/>
        <v>1.2063879630691023E-2</v>
      </c>
      <c r="J62" s="136"/>
      <c r="K62" s="136"/>
      <c r="M62" s="242">
        <f t="shared" si="9"/>
        <v>1.6986545713994496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80">
        <f>'[10]Sch C'!D60</f>
        <v>8929</v>
      </c>
      <c r="D63" s="280">
        <f>'[10]Sch C'!F60</f>
        <v>0</v>
      </c>
      <c r="E63" s="263">
        <f t="shared" si="6"/>
        <v>8929</v>
      </c>
      <c r="F63" s="179"/>
      <c r="G63" s="179">
        <f t="shared" si="7"/>
        <v>8929</v>
      </c>
      <c r="H63" s="181">
        <f t="shared" si="8"/>
        <v>3.2317776611094822E-3</v>
      </c>
      <c r="J63" s="136"/>
      <c r="K63" s="136"/>
      <c r="M63" s="242">
        <f t="shared" si="9"/>
        <v>0.45505045357252066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80">
        <f>'[10]Sch C'!D61</f>
        <v>8623</v>
      </c>
      <c r="D64" s="280">
        <f>'[10]Sch C'!F61</f>
        <v>0</v>
      </c>
      <c r="E64" s="263">
        <f t="shared" si="6"/>
        <v>8623</v>
      </c>
      <c r="F64" s="179"/>
      <c r="G64" s="179">
        <f t="shared" si="7"/>
        <v>8623</v>
      </c>
      <c r="H64" s="181">
        <f t="shared" si="8"/>
        <v>3.1210234933079927E-3</v>
      </c>
      <c r="J64" s="136"/>
      <c r="K64" s="136"/>
      <c r="M64" s="242">
        <f t="shared" si="9"/>
        <v>0.43945571297523189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80">
        <f>'[10]Sch C'!D62</f>
        <v>0</v>
      </c>
      <c r="D65" s="280">
        <f>'[10]Sch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80">
        <f>'[10]Sch C'!D63</f>
        <v>0</v>
      </c>
      <c r="D66" s="280">
        <f>'[10]Sch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80">
        <f>'[10]Sch C'!D64</f>
        <v>17189.2</v>
      </c>
      <c r="D67" s="280">
        <f>'[10]Sch C'!F64</f>
        <v>0</v>
      </c>
      <c r="E67" s="263">
        <f t="shared" si="6"/>
        <v>17189.2</v>
      </c>
      <c r="F67" s="179"/>
      <c r="G67" s="179">
        <f t="shared" si="7"/>
        <v>17189.2</v>
      </c>
      <c r="H67" s="181">
        <f t="shared" si="8"/>
        <v>6.2214886966449898E-3</v>
      </c>
      <c r="J67" s="136"/>
      <c r="K67" s="136"/>
      <c r="M67" s="242">
        <f t="shared" si="9"/>
        <v>0.87601671593109776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80">
        <f>'[10]Sch C'!D65</f>
        <v>0</v>
      </c>
      <c r="D68" s="280">
        <f>'[10]Sch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80">
        <f>'[10]Sch C'!D66</f>
        <v>2162</v>
      </c>
      <c r="D69" s="280">
        <f>'[10]Sch C'!F66</f>
        <v>0</v>
      </c>
      <c r="E69" s="263">
        <f t="shared" si="6"/>
        <v>2162</v>
      </c>
      <c r="F69" s="179"/>
      <c r="G69" s="179">
        <f t="shared" si="7"/>
        <v>2162</v>
      </c>
      <c r="H69" s="181">
        <f t="shared" si="8"/>
        <v>7.8251800910725733E-4</v>
      </c>
      <c r="J69" s="136"/>
      <c r="K69" s="136"/>
      <c r="M69" s="242">
        <f t="shared" si="9"/>
        <v>0.11018244827234737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80">
        <f>'[10]Sch C'!D67</f>
        <v>13326</v>
      </c>
      <c r="D70" s="280">
        <f>'[10]Sch C'!F67</f>
        <v>0</v>
      </c>
      <c r="E70" s="263">
        <f t="shared" si="6"/>
        <v>13326</v>
      </c>
      <c r="F70" s="179"/>
      <c r="G70" s="179">
        <f t="shared" si="7"/>
        <v>13326</v>
      </c>
      <c r="H70" s="181">
        <f t="shared" si="8"/>
        <v>4.8232354252374238E-3</v>
      </c>
      <c r="J70" s="136"/>
      <c r="K70" s="136"/>
      <c r="M70" s="242">
        <f t="shared" si="9"/>
        <v>0.67913566405055548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80">
        <f>'[10]Sch C'!D68</f>
        <v>0</v>
      </c>
      <c r="D71" s="280">
        <f>'[10]Sch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80">
        <f>'[10]Sch C'!D69</f>
        <v>6548</v>
      </c>
      <c r="D72" s="280">
        <f>'[10]Sch C'!F69</f>
        <v>0</v>
      </c>
      <c r="E72" s="263">
        <f t="shared" si="6"/>
        <v>6548</v>
      </c>
      <c r="F72" s="179"/>
      <c r="G72" s="179">
        <f t="shared" si="7"/>
        <v>6548</v>
      </c>
      <c r="H72" s="181">
        <f t="shared" si="8"/>
        <v>2.3699944142619432E-3</v>
      </c>
      <c r="J72" s="136"/>
      <c r="K72" s="136"/>
      <c r="M72" s="242">
        <f t="shared" si="9"/>
        <v>0.33370706350015289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80">
        <f>'[10]Sch C'!D70</f>
        <v>0</v>
      </c>
      <c r="D73" s="280">
        <f>'[10]Sch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80">
        <f>'[10]Sch C'!D71</f>
        <v>516.29</v>
      </c>
      <c r="D74" s="280">
        <f>'[10]Sch C'!F71</f>
        <v>0</v>
      </c>
      <c r="E74" s="263">
        <f t="shared" si="6"/>
        <v>516.29</v>
      </c>
      <c r="F74" s="179"/>
      <c r="G74" s="179">
        <f t="shared" si="7"/>
        <v>516.29</v>
      </c>
      <c r="H74" s="181">
        <f t="shared" si="8"/>
        <v>1.8686689311840234E-4</v>
      </c>
      <c r="J74" s="136"/>
      <c r="K74" s="136"/>
      <c r="M74" s="242">
        <f t="shared" si="9"/>
        <v>2.6311792885536641E-2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80">
        <f>'[10]Sch C'!D72</f>
        <v>0</v>
      </c>
      <c r="D75" s="280">
        <f>'[10]Sch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80">
        <f>'[10]Sch C'!D73</f>
        <v>0</v>
      </c>
      <c r="D76" s="280">
        <f>'[10]Sch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80">
        <f>SUM(C60:C76)</f>
        <v>133116.71</v>
      </c>
      <c r="D77" s="280">
        <f>SUM(D60:D76)</f>
        <v>0</v>
      </c>
      <c r="E77" s="182">
        <f>SUM(E60:E76)</f>
        <v>133116.71</v>
      </c>
      <c r="F77" s="182">
        <f>SUM(F60:F76)</f>
        <v>0</v>
      </c>
      <c r="G77" s="183">
        <f>IF(ISERROR(E77+F77),"",(E77+F77))</f>
        <v>133116.71</v>
      </c>
      <c r="H77" s="181">
        <f>IF(ISERROR(G77/$G$183),"",(G77/$G$183))</f>
        <v>4.8180491622621703E-2</v>
      </c>
      <c r="J77" s="136"/>
      <c r="K77" s="136"/>
      <c r="M77" s="242">
        <f t="shared" si="9"/>
        <v>6.7840541229232487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80">
        <f>'[10]Sch C'!D78</f>
        <v>42462</v>
      </c>
      <c r="D80" s="280">
        <f>'[10]Sch C'!F78</f>
        <v>0</v>
      </c>
      <c r="E80" s="263">
        <f t="shared" ref="E80:E91" si="10">SUM(C80:D80)</f>
        <v>42462</v>
      </c>
      <c r="F80" s="180"/>
      <c r="G80" s="180">
        <f>IF(ISERROR(E80+F80),"",(E80+F80))</f>
        <v>42462</v>
      </c>
      <c r="H80" s="181">
        <f t="shared" ref="H80:H92" si="11">IF(ISERROR(G80/$G$183),"",(G80/$G$183))</f>
        <v>1.5368769520218484E-2</v>
      </c>
      <c r="J80" s="265">
        <v>2000</v>
      </c>
      <c r="K80" s="265">
        <v>2080</v>
      </c>
      <c r="M80" s="242">
        <f t="shared" ref="M80:M92" si="12">IFERROR(G80/G$198,0)</f>
        <v>2.1639995922943633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80">
        <f>'[10]Sch C'!D79</f>
        <v>9473</v>
      </c>
      <c r="D81" s="280">
        <f>'[10]Sch C'!F79</f>
        <v>0</v>
      </c>
      <c r="E81" s="263">
        <f t="shared" si="10"/>
        <v>9473</v>
      </c>
      <c r="F81" s="183"/>
      <c r="G81" s="183">
        <f>IF(ISERROR(E81+F81),"",(E81+F81))</f>
        <v>9473</v>
      </c>
      <c r="H81" s="181">
        <f t="shared" si="11"/>
        <v>3.4286739594232415E-3</v>
      </c>
      <c r="J81" s="136"/>
      <c r="K81" s="136"/>
      <c r="M81" s="242">
        <f t="shared" si="12"/>
        <v>0.48277443685658955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80">
        <f>'[10]Sch C'!D80</f>
        <v>1091</v>
      </c>
      <c r="D82" s="280">
        <f>'[10]Sch C'!F80</f>
        <v>0</v>
      </c>
      <c r="E82" s="263">
        <f t="shared" si="10"/>
        <v>1091</v>
      </c>
      <c r="F82" s="183"/>
      <c r="G82" s="183">
        <f>IF(ISERROR(E82+F82),"",(E82+F82))</f>
        <v>1091</v>
      </c>
      <c r="H82" s="181">
        <f t="shared" si="11"/>
        <v>3.9487842180204336E-4</v>
      </c>
      <c r="J82" s="136"/>
      <c r="K82" s="136"/>
      <c r="M82" s="242">
        <f t="shared" si="12"/>
        <v>5.5600856181836716E-2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80">
        <f>'[10]Sch C'!D81</f>
        <v>0</v>
      </c>
      <c r="D83" s="280">
        <f>'[10]Sch C'!F81</f>
        <v>0</v>
      </c>
      <c r="E83" s="263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42">
        <f t="shared" si="12"/>
        <v>0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80">
        <f>'[10]Sch C'!D82</f>
        <v>11514</v>
      </c>
      <c r="D84" s="280">
        <f>'[10]Sch C'!F82</f>
        <v>0</v>
      </c>
      <c r="E84" s="263">
        <f t="shared" si="10"/>
        <v>11514</v>
      </c>
      <c r="F84" s="183"/>
      <c r="G84" s="183">
        <f t="shared" ref="G84:G91" si="13">IF(ISERROR(E84+F84),"",(E84+F84))</f>
        <v>11514</v>
      </c>
      <c r="H84" s="181">
        <f t="shared" si="11"/>
        <v>4.1673970198246816E-3</v>
      </c>
      <c r="J84" s="136"/>
      <c r="K84" s="136"/>
      <c r="M84" s="242">
        <f t="shared" si="12"/>
        <v>0.58679033737641428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80">
        <f>'[10]Sch C'!D83</f>
        <v>18404</v>
      </c>
      <c r="D85" s="280">
        <f>'[10]Sch C'!F83</f>
        <v>0</v>
      </c>
      <c r="E85" s="263">
        <f t="shared" si="10"/>
        <v>18404</v>
      </c>
      <c r="F85" s="183"/>
      <c r="G85" s="183">
        <f t="shared" si="13"/>
        <v>18404</v>
      </c>
      <c r="H85" s="181">
        <f t="shared" si="11"/>
        <v>6.6611755039824071E-3</v>
      </c>
      <c r="J85" s="136"/>
      <c r="K85" s="136"/>
      <c r="M85" s="242">
        <f t="shared" si="12"/>
        <v>0.93792681683824275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80">
        <f>'[10]Sch C'!D84</f>
        <v>36226</v>
      </c>
      <c r="D86" s="280">
        <f>'[10]Sch C'!F84</f>
        <v>0</v>
      </c>
      <c r="E86" s="263">
        <f t="shared" si="10"/>
        <v>36226</v>
      </c>
      <c r="F86" s="183"/>
      <c r="G86" s="183">
        <f t="shared" si="13"/>
        <v>36226</v>
      </c>
      <c r="H86" s="181">
        <f t="shared" si="11"/>
        <v>1.3111700924107078E-2</v>
      </c>
      <c r="J86" s="136"/>
      <c r="K86" s="136"/>
      <c r="M86" s="242">
        <f t="shared" si="12"/>
        <v>1.8461930486188971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80">
        <f>'[10]Sch C'!D85</f>
        <v>1985</v>
      </c>
      <c r="D87" s="280">
        <f>'[10]Sch C'!F85</f>
        <v>0</v>
      </c>
      <c r="E87" s="263">
        <f t="shared" si="10"/>
        <v>1985</v>
      </c>
      <c r="F87" s="183"/>
      <c r="G87" s="183">
        <f t="shared" si="13"/>
        <v>1985</v>
      </c>
      <c r="H87" s="181">
        <f t="shared" si="11"/>
        <v>7.184543238103172E-4</v>
      </c>
      <c r="J87" s="136"/>
      <c r="K87" s="136"/>
      <c r="M87" s="242">
        <f t="shared" si="12"/>
        <v>0.10116196106411171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80">
        <f>'[10]Sch C'!D86</f>
        <v>30853</v>
      </c>
      <c r="D88" s="280">
        <f>'[10]Sch C'!F86</f>
        <v>0</v>
      </c>
      <c r="E88" s="263">
        <f t="shared" si="10"/>
        <v>30853</v>
      </c>
      <c r="F88" s="183"/>
      <c r="G88" s="183">
        <f t="shared" si="13"/>
        <v>30853</v>
      </c>
      <c r="H88" s="181">
        <f t="shared" si="11"/>
        <v>1.1166988036533862E-2</v>
      </c>
      <c r="J88" s="136"/>
      <c r="K88" s="136"/>
      <c r="M88" s="242">
        <f t="shared" si="12"/>
        <v>1.5723677504841505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80">
        <f>'[10]Sch C'!D87</f>
        <v>35341</v>
      </c>
      <c r="D89" s="280">
        <f>'[10]Sch C'!F87</f>
        <v>0</v>
      </c>
      <c r="E89" s="263">
        <f t="shared" si="10"/>
        <v>35341</v>
      </c>
      <c r="F89" s="183"/>
      <c r="G89" s="183">
        <f t="shared" si="13"/>
        <v>35341</v>
      </c>
      <c r="H89" s="181">
        <f t="shared" si="11"/>
        <v>1.2791382497622378E-2</v>
      </c>
      <c r="J89" s="136"/>
      <c r="K89" s="136"/>
      <c r="M89" s="242">
        <f t="shared" si="12"/>
        <v>1.8010906125777189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80">
        <f>'[10]Sch C'!D88</f>
        <v>0</v>
      </c>
      <c r="D90" s="280">
        <f>'[10]Sch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80">
        <f>'[10]Sch C'!D89</f>
        <v>0</v>
      </c>
      <c r="D91" s="280">
        <f>'[10]Sch C'!F89</f>
        <v>0</v>
      </c>
      <c r="E91" s="263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42">
        <f t="shared" si="12"/>
        <v>0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80">
        <f>SUM(C80:C91)</f>
        <v>187349</v>
      </c>
      <c r="D92" s="280">
        <f>SUM(D80:D91)</f>
        <v>0</v>
      </c>
      <c r="E92" s="183">
        <f>SUM(E80:E91)</f>
        <v>187349</v>
      </c>
      <c r="F92" s="183">
        <f>SUM(F80:F91)</f>
        <v>0</v>
      </c>
      <c r="G92" s="183">
        <f>IF(ISERROR(E92+F92),"",(E92+F92))</f>
        <v>187349</v>
      </c>
      <c r="H92" s="181">
        <f t="shared" si="11"/>
        <v>6.7809420207324486E-2</v>
      </c>
      <c r="J92" s="136"/>
      <c r="K92" s="136"/>
      <c r="M92" s="242">
        <f t="shared" si="12"/>
        <v>9.5479054122923248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80">
        <f>'[10]Sch C'!D93</f>
        <v>134638</v>
      </c>
      <c r="D95" s="280">
        <f>'[10]Sch C'!F93</f>
        <v>0</v>
      </c>
      <c r="E95" s="263">
        <f t="shared" ref="E95:E100" si="14">SUM(C95:D95)</f>
        <v>134638</v>
      </c>
      <c r="F95" s="180"/>
      <c r="G95" s="180">
        <f t="shared" ref="G95:G101" si="15">IF(ISERROR(E95+F95),"",(E95+F95))</f>
        <v>134638</v>
      </c>
      <c r="H95" s="181">
        <f t="shared" ref="H95:H101" si="16">IF(ISERROR(G95/$G$183),"",(G95/$G$183))</f>
        <v>4.8731109949205785E-2</v>
      </c>
      <c r="J95" s="265">
        <v>11392</v>
      </c>
      <c r="K95" s="265">
        <v>11560</v>
      </c>
      <c r="M95" s="242">
        <f t="shared" ref="M95:M101" si="17">IFERROR(G95/G$198,0)</f>
        <v>6.8615839363979205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80">
        <f>'[10]Sch C'!D94</f>
        <v>26199</v>
      </c>
      <c r="D96" s="280">
        <f>'[10]Sch C'!F94</f>
        <v>0</v>
      </c>
      <c r="E96" s="263">
        <f t="shared" si="14"/>
        <v>26199</v>
      </c>
      <c r="F96" s="183"/>
      <c r="G96" s="183">
        <f t="shared" si="15"/>
        <v>26199</v>
      </c>
      <c r="H96" s="181">
        <f t="shared" si="16"/>
        <v>9.4825112491216633E-3</v>
      </c>
      <c r="J96" s="136"/>
      <c r="K96" s="136"/>
      <c r="M96" s="242">
        <f t="shared" si="17"/>
        <v>1.3351849964325757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80">
        <f>'[10]Sch C'!D95</f>
        <v>2258</v>
      </c>
      <c r="D97" s="280">
        <f>'[10]Sch C'!F95</f>
        <v>0</v>
      </c>
      <c r="E97" s="263">
        <f t="shared" si="14"/>
        <v>2258</v>
      </c>
      <c r="F97" s="183"/>
      <c r="G97" s="183">
        <f t="shared" si="15"/>
        <v>2258</v>
      </c>
      <c r="H97" s="181">
        <f t="shared" si="16"/>
        <v>8.1726441469203836E-4</v>
      </c>
      <c r="J97" s="136"/>
      <c r="K97" s="136"/>
      <c r="M97" s="242">
        <f t="shared" si="17"/>
        <v>0.11507491591071246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80">
        <f>'[10]Sch C'!D96</f>
        <v>118743</v>
      </c>
      <c r="D98" s="280">
        <f>'[10]Sch C'!F96</f>
        <v>0</v>
      </c>
      <c r="E98" s="263">
        <f t="shared" si="14"/>
        <v>118743</v>
      </c>
      <c r="F98" s="183"/>
      <c r="G98" s="183">
        <f t="shared" si="15"/>
        <v>118743</v>
      </c>
      <c r="H98" s="181">
        <f t="shared" si="16"/>
        <v>4.2978046232850627E-2</v>
      </c>
      <c r="J98" s="136"/>
      <c r="K98" s="136"/>
      <c r="M98" s="242">
        <f t="shared" si="17"/>
        <v>6.0515237998165325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80">
        <f>'[10]Sch C'!D97</f>
        <v>10261</v>
      </c>
      <c r="D99" s="280">
        <f>'[10]Sch C'!F97</f>
        <v>0</v>
      </c>
      <c r="E99" s="263">
        <f t="shared" si="14"/>
        <v>10261</v>
      </c>
      <c r="F99" s="183"/>
      <c r="G99" s="183">
        <f t="shared" si="15"/>
        <v>10261</v>
      </c>
      <c r="H99" s="181">
        <f t="shared" si="16"/>
        <v>3.7138840385983196E-3</v>
      </c>
      <c r="J99" s="136"/>
      <c r="K99" s="136"/>
      <c r="M99" s="242">
        <f t="shared" si="17"/>
        <v>0.52293344205483638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80">
        <f>'[10]Sch C'!D98</f>
        <v>0</v>
      </c>
      <c r="D100" s="280">
        <f>'[10]Sch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80">
        <f>SUM(C95:C100)</f>
        <v>292099</v>
      </c>
      <c r="D101" s="280">
        <f>SUM(D95:D100)</f>
        <v>0</v>
      </c>
      <c r="E101" s="183">
        <f>SUM(E95:E100)</f>
        <v>292099</v>
      </c>
      <c r="F101" s="183">
        <f>SUM(F95:F100)</f>
        <v>0</v>
      </c>
      <c r="G101" s="183">
        <f t="shared" si="15"/>
        <v>292099</v>
      </c>
      <c r="H101" s="181">
        <f t="shared" si="16"/>
        <v>0.10572281588446844</v>
      </c>
      <c r="J101" s="136"/>
      <c r="K101" s="136"/>
      <c r="M101" s="242">
        <f t="shared" si="17"/>
        <v>14.886301090612578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80">
        <f>'[10]Sch C'!D102</f>
        <v>13574</v>
      </c>
      <c r="D104" s="280">
        <f>'[10]Sch C'!F102</f>
        <v>0</v>
      </c>
      <c r="E104" s="263">
        <f t="shared" ref="E104:E109" si="18">SUM(C104:D104)</f>
        <v>13574</v>
      </c>
      <c r="F104" s="180"/>
      <c r="G104" s="180">
        <f t="shared" ref="G104:G110" si="19">IF(ISERROR(E104+F104),"",(E104+F104))</f>
        <v>13574</v>
      </c>
      <c r="H104" s="181">
        <f t="shared" ref="H104:H110" si="20">IF(ISERROR(G104/$G$183),"",(G104/$G$183))</f>
        <v>4.9129969729981085E-3</v>
      </c>
      <c r="J104" s="265">
        <v>1391</v>
      </c>
      <c r="K104" s="265">
        <v>1415</v>
      </c>
      <c r="M104" s="242">
        <f t="shared" ref="M104:M110" si="21">IFERROR(G104/G$198,0)</f>
        <v>0.69177453878299866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80">
        <f>'[10]Sch C'!D103</f>
        <v>1173</v>
      </c>
      <c r="D105" s="280">
        <f>'[10]Sch C'!F103</f>
        <v>0</v>
      </c>
      <c r="E105" s="263">
        <f t="shared" si="18"/>
        <v>1173</v>
      </c>
      <c r="F105" s="183"/>
      <c r="G105" s="183">
        <f t="shared" si="19"/>
        <v>1173</v>
      </c>
      <c r="H105" s="181">
        <f t="shared" si="20"/>
        <v>4.2455764323904384E-4</v>
      </c>
      <c r="J105" s="136"/>
      <c r="K105" s="136"/>
      <c r="M105" s="242">
        <f t="shared" si="21"/>
        <v>5.9779838956273569E-2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80">
        <f>'[10]Sch C'!D104</f>
        <v>3291</v>
      </c>
      <c r="D106" s="280">
        <f>'[10]Sch C'!F104</f>
        <v>0</v>
      </c>
      <c r="E106" s="263">
        <f t="shared" si="18"/>
        <v>3291</v>
      </c>
      <c r="F106" s="183"/>
      <c r="G106" s="183">
        <f t="shared" si="19"/>
        <v>3291</v>
      </c>
      <c r="H106" s="181">
        <f t="shared" si="20"/>
        <v>1.1911502164532765E-3</v>
      </c>
      <c r="J106" s="136"/>
      <c r="K106" s="136"/>
      <c r="M106" s="242">
        <f t="shared" si="21"/>
        <v>0.16771990622770361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80">
        <f>'[10]Sch C'!D105</f>
        <v>0</v>
      </c>
      <c r="D107" s="280">
        <f>'[10]Sch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80">
        <f>'[10]Sch C'!D106</f>
        <v>5859</v>
      </c>
      <c r="D108" s="280">
        <f>'[10]Sch C'!F106</f>
        <v>0</v>
      </c>
      <c r="E108" s="263">
        <f t="shared" si="18"/>
        <v>5859</v>
      </c>
      <c r="F108" s="183"/>
      <c r="G108" s="183">
        <f t="shared" si="19"/>
        <v>5859</v>
      </c>
      <c r="H108" s="181">
        <f t="shared" si="20"/>
        <v>2.1206165658461703E-3</v>
      </c>
      <c r="J108" s="136"/>
      <c r="K108" s="136"/>
      <c r="M108" s="242">
        <f t="shared" si="21"/>
        <v>0.29859341555397001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80">
        <f>'[10]Sch C'!D107</f>
        <v>0</v>
      </c>
      <c r="D109" s="280">
        <f>'[10]Sch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80">
        <f>SUM(C104:C109)</f>
        <v>23897</v>
      </c>
      <c r="D110" s="280">
        <f>SUM(D104:D109)</f>
        <v>0</v>
      </c>
      <c r="E110" s="183">
        <f>SUM(E104:E109)</f>
        <v>23897</v>
      </c>
      <c r="F110" s="183">
        <f>SUM(F104:F109)</f>
        <v>0</v>
      </c>
      <c r="G110" s="183">
        <f t="shared" si="19"/>
        <v>23897</v>
      </c>
      <c r="H110" s="181">
        <f t="shared" si="20"/>
        <v>8.6493213985365993E-3</v>
      </c>
      <c r="J110" s="136"/>
      <c r="K110" s="136"/>
      <c r="M110" s="242">
        <f t="shared" si="21"/>
        <v>1.2178676995209459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80">
        <f>'[10]Sch C'!D121</f>
        <v>71771</v>
      </c>
      <c r="D113" s="280">
        <f>'[10]Sch C'!F121</f>
        <v>0</v>
      </c>
      <c r="E113" s="263">
        <f t="shared" ref="E113:E117" si="22">SUM(C113:D113)</f>
        <v>71771</v>
      </c>
      <c r="F113" s="180"/>
      <c r="G113" s="180">
        <f t="shared" ref="G113:G118" si="23">IF(ISERROR(E113+F113),"",(E113+F113))</f>
        <v>71771</v>
      </c>
      <c r="H113" s="181">
        <f t="shared" ref="H113:H118" si="24">IF(ISERROR(G113/$G$183),"",(G113/$G$183))</f>
        <v>2.5976919533597116E-2</v>
      </c>
      <c r="J113" s="265">
        <v>7207</v>
      </c>
      <c r="K113" s="265">
        <v>7295</v>
      </c>
      <c r="M113" s="242">
        <f t="shared" ref="M113:M118" si="25">IFERROR(G113/G$198,0)</f>
        <v>3.6576801549281419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80">
        <f>'[10]Sch C'!D122</f>
        <v>10678</v>
      </c>
      <c r="D114" s="280">
        <f>'[10]Sch C'!F122</f>
        <v>0</v>
      </c>
      <c r="E114" s="263">
        <f t="shared" si="22"/>
        <v>10678</v>
      </c>
      <c r="F114" s="183"/>
      <c r="G114" s="183">
        <f t="shared" si="23"/>
        <v>10678</v>
      </c>
      <c r="H114" s="181">
        <f t="shared" si="24"/>
        <v>3.8648137378572128E-3</v>
      </c>
      <c r="J114" s="136"/>
      <c r="K114" s="136"/>
      <c r="M114" s="242">
        <f t="shared" si="25"/>
        <v>0.54418509835898476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80">
        <f>'[10]Sch C'!D123</f>
        <v>24144</v>
      </c>
      <c r="D115" s="280">
        <f>'[10]Sch C'!F123</f>
        <v>0</v>
      </c>
      <c r="E115" s="263">
        <f t="shared" si="22"/>
        <v>24144</v>
      </c>
      <c r="F115" s="183"/>
      <c r="G115" s="183">
        <f t="shared" si="23"/>
        <v>24144</v>
      </c>
      <c r="H115" s="181">
        <f t="shared" si="24"/>
        <v>8.7387210045724428E-3</v>
      </c>
      <c r="J115" s="136"/>
      <c r="K115" s="136"/>
      <c r="M115" s="242">
        <f t="shared" si="25"/>
        <v>1.2304556110488227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80">
        <f>'[10]Sch C'!D124</f>
        <v>0</v>
      </c>
      <c r="D116" s="280">
        <f>'[10]Sch C'!F124</f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80">
        <f>'[10]Sch C'!D125</f>
        <v>0</v>
      </c>
      <c r="D117" s="280">
        <f>'[10]Sch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80">
        <f>SUM(C113:C117)</f>
        <v>106593</v>
      </c>
      <c r="D118" s="280">
        <f>SUM(D113:D117)</f>
        <v>0</v>
      </c>
      <c r="E118" s="183">
        <f>SUM(E113:E117)</f>
        <v>106593</v>
      </c>
      <c r="F118" s="183">
        <f>SUM(F113:F117)</f>
        <v>0</v>
      </c>
      <c r="G118" s="183">
        <f t="shared" si="23"/>
        <v>106593</v>
      </c>
      <c r="H118" s="181">
        <f t="shared" si="24"/>
        <v>3.8580454276026771E-2</v>
      </c>
      <c r="J118" s="136"/>
      <c r="K118" s="136"/>
      <c r="M118" s="242">
        <f t="shared" si="25"/>
        <v>5.4323208643359493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80">
        <f>'[10]Sch C'!D129</f>
        <v>91610</v>
      </c>
      <c r="D121" s="280">
        <f>'[10]Sch C'!F129</f>
        <v>0</v>
      </c>
      <c r="E121" s="263">
        <f t="shared" ref="E121:E131" si="26">SUM(C121:D121)</f>
        <v>91610</v>
      </c>
      <c r="F121" s="180"/>
      <c r="G121" s="180">
        <f>IF(ISERROR(E121+F121),"",(E121+F121))</f>
        <v>91610</v>
      </c>
      <c r="H121" s="181">
        <f>IF(ISERROR(G121/$G$183),"",(G121/$G$183))</f>
        <v>3.3157481412727029E-2</v>
      </c>
      <c r="J121" s="265">
        <v>3824</v>
      </c>
      <c r="K121" s="265">
        <v>4160</v>
      </c>
      <c r="M121" s="242">
        <f t="shared" ref="M121:M131" si="27">IFERROR(G121/G$198,0)</f>
        <v>4.6687391703190295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80">
        <f>'[10]Sch C'!D130</f>
        <v>21813</v>
      </c>
      <c r="D122" s="280">
        <f>'[10]Sch C'!F130</f>
        <v>0</v>
      </c>
      <c r="E122" s="263">
        <f t="shared" si="26"/>
        <v>21813</v>
      </c>
      <c r="F122" s="180"/>
      <c r="G122" s="180">
        <f t="shared" ref="G122:G131" si="28">IF(ISERROR(E122+F122),"",(E122+F122))</f>
        <v>21813</v>
      </c>
      <c r="H122" s="181">
        <f t="shared" ref="H122:H131" si="29">IF(ISERROR(G122/$G$183),"",(G122/$G$183))</f>
        <v>7.8950348439669766E-3</v>
      </c>
      <c r="J122" s="136"/>
      <c r="K122" s="136"/>
      <c r="M122" s="242">
        <f t="shared" si="27"/>
        <v>1.1116603812047701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80">
        <f>'[10]Sch C'!D131</f>
        <v>129099</v>
      </c>
      <c r="D123" s="280">
        <f>'[10]Sch C'!F131</f>
        <v>0</v>
      </c>
      <c r="E123" s="263">
        <f t="shared" si="26"/>
        <v>129099</v>
      </c>
      <c r="F123" s="180"/>
      <c r="G123" s="180">
        <f t="shared" si="28"/>
        <v>129099</v>
      </c>
      <c r="H123" s="181">
        <f t="shared" si="29"/>
        <v>4.6726314735308888E-2</v>
      </c>
      <c r="J123" s="265">
        <v>6984</v>
      </c>
      <c r="K123" s="265">
        <v>7120</v>
      </c>
      <c r="M123" s="242">
        <f t="shared" si="27"/>
        <v>6.5792987463051675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80">
        <f>'[10]Sch C'!D132</f>
        <v>27747</v>
      </c>
      <c r="D124" s="280">
        <f>'[10]Sch C'!F132</f>
        <v>0</v>
      </c>
      <c r="E124" s="263">
        <f t="shared" si="26"/>
        <v>27747</v>
      </c>
      <c r="F124" s="180"/>
      <c r="G124" s="180">
        <f t="shared" si="28"/>
        <v>27747</v>
      </c>
      <c r="H124" s="181">
        <f t="shared" si="29"/>
        <v>1.0042797039176257E-2</v>
      </c>
      <c r="J124" s="136"/>
      <c r="K124" s="136"/>
      <c r="M124" s="242">
        <f t="shared" si="27"/>
        <v>1.4140760371012129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80">
        <f>'[10]Sch C'!D133</f>
        <v>0</v>
      </c>
      <c r="D125" s="280">
        <f>'[10]Sch C'!F133</f>
        <v>0</v>
      </c>
      <c r="E125" s="263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5">
        <v>0</v>
      </c>
      <c r="K125" s="265">
        <v>0</v>
      </c>
      <c r="M125" s="242">
        <f t="shared" si="27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80">
        <f>'[10]Sch C'!D134</f>
        <v>38141</v>
      </c>
      <c r="D126" s="280">
        <f>'[10]Sch C'!F134</f>
        <v>0</v>
      </c>
      <c r="E126" s="263">
        <f t="shared" si="26"/>
        <v>38141</v>
      </c>
      <c r="F126" s="180"/>
      <c r="G126" s="180">
        <f t="shared" si="28"/>
        <v>38141</v>
      </c>
      <c r="H126" s="181">
        <f t="shared" si="29"/>
        <v>1.3804819327178492E-2</v>
      </c>
      <c r="J126" s="136"/>
      <c r="K126" s="136"/>
      <c r="M126" s="242">
        <f t="shared" si="27"/>
        <v>1.9437875853633677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80">
        <f>'[10]Sch C'!D135</f>
        <v>303</v>
      </c>
      <c r="D127" s="280">
        <f>'[10]Sch C'!F135</f>
        <v>0</v>
      </c>
      <c r="E127" s="263">
        <f t="shared" si="26"/>
        <v>303</v>
      </c>
      <c r="F127" s="180"/>
      <c r="G127" s="180">
        <f t="shared" si="28"/>
        <v>303</v>
      </c>
      <c r="H127" s="181">
        <f t="shared" si="29"/>
        <v>1.096683426269653E-4</v>
      </c>
      <c r="J127" s="136"/>
      <c r="K127" s="136"/>
      <c r="M127" s="242">
        <f t="shared" si="27"/>
        <v>1.5441850983589848E-2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80">
        <f>'[10]Sch C'!D136</f>
        <v>0</v>
      </c>
      <c r="D128" s="280">
        <f>'[10]Sch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80">
        <f>'[10]Sch C'!D137</f>
        <v>7067</v>
      </c>
      <c r="D129" s="280">
        <f>'[10]Sch C'!F137</f>
        <v>0</v>
      </c>
      <c r="E129" s="263">
        <f t="shared" si="26"/>
        <v>7067</v>
      </c>
      <c r="F129" s="180"/>
      <c r="G129" s="180">
        <f t="shared" si="28"/>
        <v>7067</v>
      </c>
      <c r="H129" s="181">
        <f t="shared" si="29"/>
        <v>2.5578421694546659E-3</v>
      </c>
      <c r="J129" s="136"/>
      <c r="K129" s="136"/>
      <c r="M129" s="242">
        <f t="shared" si="27"/>
        <v>0.36015696667006419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80">
        <f>'[10]Sch C'!D138</f>
        <v>24000</v>
      </c>
      <c r="D130" s="280">
        <f>'[10]Sch C'!F138</f>
        <v>0</v>
      </c>
      <c r="E130" s="263">
        <f t="shared" si="26"/>
        <v>24000</v>
      </c>
      <c r="F130" s="180"/>
      <c r="G130" s="180">
        <f t="shared" si="28"/>
        <v>24000</v>
      </c>
      <c r="H130" s="181">
        <f t="shared" si="29"/>
        <v>8.6866013961952714E-3</v>
      </c>
      <c r="J130" s="136"/>
      <c r="K130" s="136"/>
      <c r="M130" s="242">
        <f t="shared" si="27"/>
        <v>1.2231169095912751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80">
        <f>'[10]Sch C'!D139</f>
        <v>0</v>
      </c>
      <c r="D131" s="280">
        <f>'[10]Sch C'!F139</f>
        <v>0</v>
      </c>
      <c r="E131" s="263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80">
        <f>'[10]Sch C'!D141</f>
        <v>0</v>
      </c>
      <c r="D133" s="280">
        <f>'[10]Sch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80">
        <f>'[10]Sch C'!D142</f>
        <v>0</v>
      </c>
      <c r="D134" s="280">
        <f>'[10]Sch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80">
        <f>'[10]Sch C'!D143</f>
        <v>0</v>
      </c>
      <c r="D135" s="280">
        <f>'[10]Sch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80">
        <f>'[10]Sch C'!D144</f>
        <v>0</v>
      </c>
      <c r="D136" s="280">
        <f>'[10]Sch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80">
        <f>'[10]Sch C'!D145</f>
        <v>0</v>
      </c>
      <c r="D137" s="280">
        <f>'[10]Sch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80">
        <f>'[10]Sch C'!D146</f>
        <v>0</v>
      </c>
      <c r="D138" s="280">
        <f>'[10]Sch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80">
        <f>SUM(C121:C138)</f>
        <v>339780</v>
      </c>
      <c r="D139" s="280">
        <f>SUM(D121:D138)</f>
        <v>0</v>
      </c>
      <c r="E139" s="182">
        <f>SUM(E121:E138)</f>
        <v>339780</v>
      </c>
      <c r="F139" s="182">
        <f>SUM(F121:F138)</f>
        <v>0</v>
      </c>
      <c r="G139" s="183">
        <f t="shared" si="33"/>
        <v>339780</v>
      </c>
      <c r="H139" s="181">
        <f t="shared" si="31"/>
        <v>0.12298055926663455</v>
      </c>
      <c r="J139" s="136"/>
      <c r="K139" s="136"/>
      <c r="M139" s="242">
        <f t="shared" si="32"/>
        <v>17.316277647538477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80">
        <f>'[10]Sch C'!D150</f>
        <v>54931</v>
      </c>
      <c r="D142" s="280">
        <f>'[10]Sch C'!F150</f>
        <v>0</v>
      </c>
      <c r="E142" s="263">
        <f t="shared" ref="E142:E146" si="34">SUM(C142:D142)</f>
        <v>54931</v>
      </c>
      <c r="F142" s="180"/>
      <c r="G142" s="180">
        <f t="shared" ref="G142:G147" si="35">IF(ISERROR(E142+F142),"",(E142+F142))</f>
        <v>54931</v>
      </c>
      <c r="H142" s="181">
        <f t="shared" ref="H142:H147" si="36">IF(ISERROR(G142/$G$183),"",(G142/$G$183))</f>
        <v>1.9881820887266768E-2</v>
      </c>
      <c r="J142" s="265">
        <v>4120</v>
      </c>
      <c r="K142" s="265">
        <v>4248</v>
      </c>
      <c r="M142" s="242">
        <f t="shared" ref="M142:M147" si="37">IFERROR(G142/G$198,0)</f>
        <v>2.7994597900315972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80">
        <f>'[10]Sch C'!D151</f>
        <v>14467</v>
      </c>
      <c r="D143" s="280">
        <f>'[10]Sch C'!F151</f>
        <v>0</v>
      </c>
      <c r="E143" s="263">
        <f t="shared" si="34"/>
        <v>14467</v>
      </c>
      <c r="F143" s="183"/>
      <c r="G143" s="183">
        <f t="shared" si="35"/>
        <v>14467</v>
      </c>
      <c r="H143" s="181">
        <f t="shared" si="36"/>
        <v>5.2362109332815413E-3</v>
      </c>
      <c r="J143" s="136"/>
      <c r="K143" s="136"/>
      <c r="M143" s="242">
        <f t="shared" si="37"/>
        <v>0.73728468046070739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80">
        <f>'[10]Sch C'!D152</f>
        <v>14563</v>
      </c>
      <c r="D144" s="280">
        <f>'[10]Sch C'!F152</f>
        <v>0</v>
      </c>
      <c r="E144" s="263">
        <f t="shared" si="34"/>
        <v>14563</v>
      </c>
      <c r="F144" s="183"/>
      <c r="G144" s="183">
        <f t="shared" si="35"/>
        <v>14563</v>
      </c>
      <c r="H144" s="181">
        <f t="shared" si="36"/>
        <v>5.2709573388663219E-3</v>
      </c>
      <c r="J144" s="136"/>
      <c r="K144" s="136"/>
      <c r="M144" s="242">
        <f t="shared" si="37"/>
        <v>0.74217714809907243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80">
        <f>'[10]Sch C'!D153</f>
        <v>17395</v>
      </c>
      <c r="D145" s="280">
        <f>'[10]Sch C'!F153</f>
        <v>0</v>
      </c>
      <c r="E145" s="263">
        <f t="shared" si="34"/>
        <v>17395</v>
      </c>
      <c r="F145" s="183"/>
      <c r="G145" s="183">
        <f t="shared" si="35"/>
        <v>17395</v>
      </c>
      <c r="H145" s="181">
        <f t="shared" si="36"/>
        <v>6.2959763036173639E-3</v>
      </c>
      <c r="J145" s="136"/>
      <c r="K145" s="136"/>
      <c r="M145" s="242">
        <f t="shared" si="37"/>
        <v>0.88650494343084296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80">
        <f>'[10]Sch C'!D154</f>
        <v>0</v>
      </c>
      <c r="D146" s="280">
        <f>'[10]Sch C'!F154</f>
        <v>0</v>
      </c>
      <c r="E146" s="263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42">
        <f t="shared" si="37"/>
        <v>0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80">
        <f>SUM(C142:C146)</f>
        <v>101356</v>
      </c>
      <c r="D147" s="280">
        <f>SUM(D142:D146)</f>
        <v>0</v>
      </c>
      <c r="E147" s="183">
        <f>SUM(E142:E146)</f>
        <v>101356</v>
      </c>
      <c r="F147" s="183">
        <f>SUM(F142:F146)</f>
        <v>0</v>
      </c>
      <c r="G147" s="183">
        <f t="shared" si="35"/>
        <v>101356</v>
      </c>
      <c r="H147" s="204">
        <f t="shared" si="36"/>
        <v>3.6684965463031995E-2</v>
      </c>
      <c r="J147" s="136"/>
      <c r="K147" s="136"/>
      <c r="M147" s="242">
        <f t="shared" si="37"/>
        <v>5.1654265620222199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80">
        <f>'[10]Sch C'!D158</f>
        <v>444353</v>
      </c>
      <c r="D150" s="280">
        <f>'[10]Sch C'!F158</f>
        <v>0</v>
      </c>
      <c r="E150" s="263">
        <f t="shared" ref="E150:E163" si="38">SUM(C150:D150)</f>
        <v>444353</v>
      </c>
      <c r="F150" s="183"/>
      <c r="G150" s="183">
        <f>IF(ISERROR(E150+F150),"",(E150+F150))</f>
        <v>444353</v>
      </c>
      <c r="H150" s="181">
        <f>IF(ISERROR(G150/$G$183),"",(G150/$G$183))</f>
        <v>0.16082989125848154</v>
      </c>
      <c r="J150" s="265">
        <v>44326</v>
      </c>
      <c r="K150" s="265">
        <v>44642</v>
      </c>
      <c r="M150" s="242">
        <f t="shared" ref="M150:M164" si="39">IFERROR(G150/G$198,0)</f>
        <v>22.645652838650495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80">
        <f>'[10]Sch C'!D159</f>
        <v>72658</v>
      </c>
      <c r="D151" s="280">
        <f>'[10]Sch C'!F159</f>
        <v>0</v>
      </c>
      <c r="E151" s="263">
        <f t="shared" si="38"/>
        <v>72658</v>
      </c>
      <c r="F151" s="183"/>
      <c r="G151" s="183">
        <f>IF(ISERROR(E151+F151),"",(E151+F151))</f>
        <v>72658</v>
      </c>
      <c r="H151" s="181">
        <f>IF(ISERROR(G151/$G$183),"",(G151/$G$183))</f>
        <v>2.62979618435315E-2</v>
      </c>
      <c r="J151" s="136"/>
      <c r="K151" s="136"/>
      <c r="M151" s="242">
        <f t="shared" si="39"/>
        <v>3.7028845173784526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80">
        <f>'[10]Sch C'!D160</f>
        <v>16182</v>
      </c>
      <c r="D152" s="280">
        <f>'[10]Sch C'!F160</f>
        <v>0</v>
      </c>
      <c r="E152" s="263">
        <f t="shared" si="38"/>
        <v>16182</v>
      </c>
      <c r="F152" s="183"/>
      <c r="G152" s="183">
        <f t="shared" ref="G152:G163" si="40">IF(ISERROR(E152+F152),"",(E152+F152))</f>
        <v>16182</v>
      </c>
      <c r="H152" s="181">
        <f t="shared" ref="H152:H163" si="41">IF(ISERROR(G152/$G$183),"",(G152/$G$183))</f>
        <v>5.8569409913846616E-3</v>
      </c>
      <c r="J152" s="136"/>
      <c r="K152" s="136"/>
      <c r="M152" s="242">
        <f t="shared" si="39"/>
        <v>0.82468657629191722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80">
        <f>'[10]Sch C'!D161</f>
        <v>680</v>
      </c>
      <c r="D153" s="280">
        <f>'[10]Sch C'!F161</f>
        <v>0</v>
      </c>
      <c r="E153" s="263">
        <f t="shared" si="38"/>
        <v>680</v>
      </c>
      <c r="F153" s="183"/>
      <c r="G153" s="183">
        <f t="shared" si="40"/>
        <v>680</v>
      </c>
      <c r="H153" s="181">
        <f t="shared" si="41"/>
        <v>2.4612037289219933E-4</v>
      </c>
      <c r="J153" s="206"/>
      <c r="K153" s="206"/>
      <c r="M153" s="242">
        <f t="shared" si="39"/>
        <v>3.465497910508613E-2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80">
        <f>'[10]Sch C'!D162</f>
        <v>8075</v>
      </c>
      <c r="D154" s="280">
        <f>'[10]Sch C'!F162</f>
        <v>0</v>
      </c>
      <c r="E154" s="263">
        <f t="shared" si="38"/>
        <v>8075</v>
      </c>
      <c r="F154" s="183"/>
      <c r="G154" s="183">
        <f t="shared" si="40"/>
        <v>8075</v>
      </c>
      <c r="H154" s="181">
        <f t="shared" si="41"/>
        <v>2.9226794280948674E-3</v>
      </c>
      <c r="J154" s="206"/>
      <c r="K154" s="206"/>
      <c r="M154" s="242">
        <f t="shared" si="39"/>
        <v>0.41152787687289777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80">
        <f>'[10]Sch C'!D163</f>
        <v>5700</v>
      </c>
      <c r="D155" s="280">
        <f>'[10]Sch C'!F163</f>
        <v>0</v>
      </c>
      <c r="E155" s="263">
        <f t="shared" si="38"/>
        <v>5700</v>
      </c>
      <c r="F155" s="183"/>
      <c r="G155" s="183">
        <f t="shared" si="40"/>
        <v>5700</v>
      </c>
      <c r="H155" s="181">
        <f t="shared" si="41"/>
        <v>2.0630678315963769E-3</v>
      </c>
      <c r="J155" s="206"/>
      <c r="K155" s="206"/>
      <c r="M155" s="242">
        <f t="shared" si="39"/>
        <v>0.29049026602792782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80">
        <f>'[10]Sch C'!D164</f>
        <v>3280</v>
      </c>
      <c r="D156" s="280">
        <f>'[10]Sch C'!F164</f>
        <v>0</v>
      </c>
      <c r="E156" s="263">
        <f t="shared" si="38"/>
        <v>3280</v>
      </c>
      <c r="F156" s="183"/>
      <c r="G156" s="183">
        <f t="shared" si="40"/>
        <v>3280</v>
      </c>
      <c r="H156" s="181">
        <f t="shared" si="41"/>
        <v>1.1871688574800203E-3</v>
      </c>
      <c r="J156" s="206"/>
      <c r="K156" s="206"/>
      <c r="M156" s="242">
        <f t="shared" si="39"/>
        <v>0.16715931097747427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80">
        <f>'[10]Sch C'!D165</f>
        <v>2194</v>
      </c>
      <c r="D157" s="280">
        <f>'[10]Sch C'!F165</f>
        <v>0</v>
      </c>
      <c r="E157" s="263">
        <f t="shared" si="38"/>
        <v>2194</v>
      </c>
      <c r="F157" s="183"/>
      <c r="G157" s="183">
        <f t="shared" si="40"/>
        <v>2194</v>
      </c>
      <c r="H157" s="181">
        <f t="shared" si="41"/>
        <v>7.941001443021843E-4</v>
      </c>
      <c r="J157" s="206"/>
      <c r="K157" s="206"/>
      <c r="M157" s="242">
        <f t="shared" si="39"/>
        <v>0.11181327081846906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80">
        <f>'[10]Sch C'!D166</f>
        <v>0</v>
      </c>
      <c r="D158" s="280">
        <f>'[10]Sch C'!F166</f>
        <v>0</v>
      </c>
      <c r="E158" s="263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42">
        <f t="shared" si="39"/>
        <v>0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80">
        <f>'[10]Sch C'!D167</f>
        <v>399849</v>
      </c>
      <c r="D159" s="280">
        <f>'[10]Sch C'!F167</f>
        <v>0</v>
      </c>
      <c r="E159" s="263">
        <f t="shared" si="38"/>
        <v>399849</v>
      </c>
      <c r="F159" s="183"/>
      <c r="G159" s="183">
        <f t="shared" si="40"/>
        <v>399849</v>
      </c>
      <c r="H159" s="181">
        <f t="shared" si="41"/>
        <v>0.14472203673613679</v>
      </c>
      <c r="J159" s="206"/>
      <c r="K159" s="206"/>
      <c r="M159" s="242">
        <f t="shared" si="39"/>
        <v>20.37758638263174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80">
        <f>'[10]Sch C'!D168</f>
        <v>0</v>
      </c>
      <c r="D160" s="280">
        <f>'[10]Sch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80">
        <f>'[10]Sch C'!D169</f>
        <v>0</v>
      </c>
      <c r="D161" s="280">
        <f>'[10]Sch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80">
        <f>'[10]Sch C'!D170</f>
        <v>1439</v>
      </c>
      <c r="D162" s="280">
        <f>'[10]Sch C'!F170</f>
        <v>0</v>
      </c>
      <c r="E162" s="263">
        <f t="shared" si="38"/>
        <v>1439</v>
      </c>
      <c r="F162" s="183"/>
      <c r="G162" s="183">
        <f t="shared" si="40"/>
        <v>1439</v>
      </c>
      <c r="H162" s="181">
        <f t="shared" si="41"/>
        <v>5.2083414204687477E-4</v>
      </c>
      <c r="J162" s="136"/>
      <c r="K162" s="136"/>
      <c r="M162" s="242">
        <f t="shared" si="39"/>
        <v>7.3336051370910205E-2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80">
        <f>'[10]Sch C'!D171</f>
        <v>0</v>
      </c>
      <c r="D163" s="280">
        <f>'[10]Sch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80">
        <f>SUM(C150:C163)</f>
        <v>954410</v>
      </c>
      <c r="D164" s="280">
        <f>SUM(D150:D163)</f>
        <v>0</v>
      </c>
      <c r="E164" s="183">
        <f>SUM(E150:E163)</f>
        <v>954410</v>
      </c>
      <c r="F164" s="183">
        <f>SUM(F150:F163)</f>
        <v>0</v>
      </c>
      <c r="G164" s="183">
        <f>IF(ISERROR(E164+F164),"",(E164+F164))</f>
        <v>954410</v>
      </c>
      <c r="H164" s="181">
        <f>IF(ISERROR(G164/$G$183),"",(G164/$G$183))</f>
        <v>0.34544080160594703</v>
      </c>
      <c r="J164" s="136"/>
      <c r="K164" s="136"/>
      <c r="M164" s="242">
        <f t="shared" si="39"/>
        <v>48.639792070125367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80">
        <f>'[10]Sch C'!D186</f>
        <v>0</v>
      </c>
      <c r="D167" s="280">
        <f>'[10]Sch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80">
        <f>'[10]Sch C'!D187</f>
        <v>0</v>
      </c>
      <c r="D168" s="280">
        <f>'[10]Sch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80">
        <f>'[10]Sch C'!D188</f>
        <v>0</v>
      </c>
      <c r="D169" s="280">
        <f>'[10]Sch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80">
        <f>'[10]Sch C'!D189</f>
        <v>22800</v>
      </c>
      <c r="D170" s="280">
        <f>'[10]Sch C'!F189</f>
        <v>0</v>
      </c>
      <c r="E170" s="263">
        <f t="shared" si="42"/>
        <v>22800</v>
      </c>
      <c r="F170" s="183"/>
      <c r="G170" s="183">
        <f>IF(ISERROR(E170+F170),"",(E170+F170))</f>
        <v>22800</v>
      </c>
      <c r="H170" s="181">
        <f>IF(ISERROR(G170/$G$183),"",(G170/$G$183))</f>
        <v>8.2522713263855074E-3</v>
      </c>
      <c r="I170" s="215"/>
      <c r="J170" s="211"/>
      <c r="K170" s="42"/>
      <c r="M170" s="242">
        <f t="shared" si="43"/>
        <v>1.1619610641117113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80">
        <f>'[10]Sch C'!D190</f>
        <v>0</v>
      </c>
      <c r="D171" s="280">
        <f>'[10]Sch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80">
        <f>'[10]Sch C'!D191</f>
        <v>8897</v>
      </c>
      <c r="D172" s="280">
        <f>'[10]Sch C'!F191</f>
        <v>0</v>
      </c>
      <c r="E172" s="263">
        <f t="shared" si="42"/>
        <v>8897</v>
      </c>
      <c r="F172" s="183"/>
      <c r="G172" s="183">
        <f t="shared" ref="G172:G181" si="44">IF(ISERROR(E172+F172),"",(E172+F172))</f>
        <v>8897</v>
      </c>
      <c r="H172" s="181">
        <f t="shared" ref="H172:H180" si="45">IF(ISERROR(G172/$G$183),"",(G172/$G$183))</f>
        <v>3.2201955259145553E-3</v>
      </c>
      <c r="I172" s="215"/>
      <c r="J172" s="211"/>
      <c r="K172" s="42"/>
      <c r="M172" s="242">
        <f t="shared" si="43"/>
        <v>0.45341963102639893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80">
        <f>'[10]Sch C'!D192</f>
        <v>0</v>
      </c>
      <c r="D173" s="280">
        <f>'[10]Sch C'!F192</f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80">
        <f>'[10]Sch C'!D193</f>
        <v>0</v>
      </c>
      <c r="D174" s="280">
        <f>'[10]Sch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80">
        <f>'[10]Sch C'!D194</f>
        <v>662</v>
      </c>
      <c r="D175" s="280">
        <f>'[10]Sch C'!F194</f>
        <v>0</v>
      </c>
      <c r="E175" s="263">
        <f t="shared" si="42"/>
        <v>662</v>
      </c>
      <c r="F175" s="183"/>
      <c r="G175" s="183">
        <f t="shared" si="44"/>
        <v>662</v>
      </c>
      <c r="H175" s="181">
        <f t="shared" si="45"/>
        <v>2.3960542184505289E-4</v>
      </c>
      <c r="I175" s="215"/>
      <c r="J175" s="211"/>
      <c r="K175" s="42"/>
      <c r="M175" s="242">
        <f t="shared" si="43"/>
        <v>3.3737641422892671E-2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80">
        <f>'[10]Sch C'!D195</f>
        <v>0</v>
      </c>
      <c r="D176" s="280">
        <f>'[10]Sch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80">
        <f>'[10]Sch C'!D196</f>
        <v>0</v>
      </c>
      <c r="D177" s="280">
        <f>'[10]Sch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80">
        <f>'[10]Sch C'!D197</f>
        <v>0</v>
      </c>
      <c r="D178" s="280">
        <f>'[10]Sch C'!F197</f>
        <v>0</v>
      </c>
      <c r="E178" s="263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42">
        <f t="shared" si="43"/>
        <v>0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80">
        <f>'[10]Sch C'!D198</f>
        <v>0</v>
      </c>
      <c r="D179" s="280">
        <f>'[10]Sch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80">
        <f>'[10]Sch C'!D199</f>
        <v>0</v>
      </c>
      <c r="D180" s="280">
        <f>'[10]Sch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80">
        <f>SUM(C167:C180)</f>
        <v>32359</v>
      </c>
      <c r="D181" s="280">
        <f>SUM(D167:D180)</f>
        <v>0</v>
      </c>
      <c r="E181" s="218">
        <f>SUM(E167:E180)</f>
        <v>32359</v>
      </c>
      <c r="F181" s="218">
        <f>SUM(F167:F180)</f>
        <v>0</v>
      </c>
      <c r="G181" s="183">
        <f t="shared" si="44"/>
        <v>32359</v>
      </c>
      <c r="H181" s="181">
        <f>IF(ISERROR(G181/$G$183),"",(G181/$G$183))</f>
        <v>1.1712072274145115E-2</v>
      </c>
      <c r="I181" s="219"/>
      <c r="J181" s="211"/>
      <c r="K181" s="211"/>
      <c r="M181" s="242">
        <f t="shared" si="43"/>
        <v>1.6491183365610029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80">
        <f>SUM(C21:C181)/2</f>
        <v>2825537.71</v>
      </c>
      <c r="D183" s="280">
        <f>SUM(D21:D181)/2</f>
        <v>-62662</v>
      </c>
      <c r="E183" s="262">
        <f>SUM(E21:E181)/2</f>
        <v>2762875.71</v>
      </c>
      <c r="F183" s="179">
        <f>SUM(F21:F181)/2</f>
        <v>0</v>
      </c>
      <c r="G183" s="179">
        <f>SUM(G21:G181)/2</f>
        <v>2762875.71</v>
      </c>
      <c r="H183" s="181">
        <f>IF(ISERROR(G183/$G$183),"",(G183/$G$183))</f>
        <v>1</v>
      </c>
      <c r="J183" s="265">
        <f>SUM(J21:J181)</f>
        <v>84316</v>
      </c>
      <c r="K183" s="265">
        <f>SUM(K21:K181)</f>
        <v>85592</v>
      </c>
      <c r="M183" s="242">
        <f>IFERROR(G183/G$198,0)</f>
        <v>140.80500000000001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'[10]Sch C'!D204</f>
        <v>2825538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80">
        <f>C183-C186</f>
        <v>-0.2900000000372529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80">
        <f>C17-C183</f>
        <v>-37971.709999999963</v>
      </c>
      <c r="D190" s="280">
        <f>D17-D183</f>
        <v>62662</v>
      </c>
      <c r="E190" s="263">
        <f>E17-E183</f>
        <v>24690.290000000037</v>
      </c>
      <c r="F190" s="180">
        <f>F17-F183</f>
        <v>0</v>
      </c>
      <c r="G190" s="180">
        <f>G17-G183</f>
        <v>24690.290000000037</v>
      </c>
      <c r="J190" s="136"/>
      <c r="K190" s="136"/>
      <c r="M190" s="242">
        <f>IFERROR(G190/G$198,0)</f>
        <v>1.2582963000713503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8">
        <f>'[10]Sch D'!C9</f>
        <v>19622</v>
      </c>
      <c r="D194" s="330"/>
      <c r="E194" s="268">
        <f>C194+D194</f>
        <v>19622</v>
      </c>
      <c r="F194" s="225"/>
      <c r="G194" s="227">
        <f>E194+F194</f>
        <v>19622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8">
        <f>'[10]Sch D'!D9</f>
        <v>0</v>
      </c>
      <c r="D195" s="330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8">
        <f>'[10]Sch D'!E9</f>
        <v>0</v>
      </c>
      <c r="D196" s="330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8">
        <f>'[10]Sch D'!F9</f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8">
        <f>SUM(C194:C197)</f>
        <v>19622</v>
      </c>
      <c r="D198" s="330"/>
      <c r="E198" s="269">
        <f>SUM(E194:E197)</f>
        <v>19622</v>
      </c>
      <c r="F198" s="232">
        <f>SUM(F194:F197)</f>
        <v>0</v>
      </c>
      <c r="G198" s="232">
        <f>SUM(G194:G197)</f>
        <v>19622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31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33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81">
        <f>'[10]Sch D'!G22</f>
        <v>54</v>
      </c>
      <c r="D201" s="329"/>
      <c r="E201" s="268">
        <f>C201+D201</f>
        <v>54</v>
      </c>
      <c r="F201" s="225"/>
      <c r="G201" s="227">
        <f>E201+F201</f>
        <v>54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81">
        <f>'[10]Sch D'!G24</f>
        <v>54</v>
      </c>
      <c r="D202" s="329"/>
      <c r="E202" s="268">
        <f>C202+D202</f>
        <v>54</v>
      </c>
      <c r="F202" s="228"/>
      <c r="G202" s="227">
        <f>E202+F202</f>
        <v>54</v>
      </c>
      <c r="H202" s="43"/>
      <c r="I202" s="43"/>
      <c r="J202" s="136"/>
      <c r="K202" s="136"/>
    </row>
    <row r="203" spans="1:11">
      <c r="A203" s="42"/>
      <c r="B203" s="118" t="s">
        <v>90</v>
      </c>
      <c r="C203" s="281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33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8">
        <f>'[10]Sch D'!G28</f>
        <v>19710</v>
      </c>
      <c r="D205" s="290"/>
      <c r="E205" s="264">
        <f>E201*E203</f>
        <v>19710</v>
      </c>
      <c r="F205" s="36"/>
      <c r="G205" s="225">
        <f>G201*G203</f>
        <v>19710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82">
        <f>'[10]Sch D'!G30</f>
        <v>0.99553526128868597</v>
      </c>
      <c r="D206" s="36"/>
      <c r="E206" s="270">
        <f>IFERROR(E198/E205,"0")</f>
        <v>0.99553526128868597</v>
      </c>
      <c r="F206" s="186"/>
      <c r="G206" s="238">
        <f>G198/G205</f>
        <v>0.99553526128868597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82">
        <f>'[10]Sch D'!G32</f>
        <v>0.99553526128868597</v>
      </c>
      <c r="D207" s="36"/>
      <c r="E207" s="270">
        <f>IFERROR((E194+E195)/E205,"0")</f>
        <v>0.99553526128868597</v>
      </c>
      <c r="F207" s="186"/>
      <c r="G207" s="238">
        <f>(G194+G195)/G205</f>
        <v>0.99553526128868597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82">
        <f>'[10]Sch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F212" s="51" t="s">
        <v>307</v>
      </c>
      <c r="G212" s="239"/>
    </row>
    <row r="213" spans="1:11">
      <c r="F213" s="51" t="s">
        <v>308</v>
      </c>
      <c r="G213" s="239"/>
    </row>
  </sheetData>
  <phoneticPr fontId="0" type="noConversion"/>
  <conditionalFormatting sqref="D2">
    <cfRule type="cellIs" dxfId="15" priority="2" stopIfTrue="1" operator="equal">
      <formula>0</formula>
    </cfRule>
  </conditionalFormatting>
  <conditionalFormatting sqref="C2">
    <cfRule type="cellIs" dxfId="14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FF00"/>
    <pageSetUpPr fitToPage="1"/>
  </sheetPr>
  <dimension ref="A1:N213"/>
  <sheetViews>
    <sheetView showGridLines="0" zoomScaleNormal="10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6384" width="11.69921875" style="52"/>
  </cols>
  <sheetData>
    <row r="1" spans="1:14" ht="22.5">
      <c r="A1" s="163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7" t="s">
        <v>365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 t="s">
        <v>380</v>
      </c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'[11]Sch B'!E10</f>
        <v>761735</v>
      </c>
      <c r="D12" s="277">
        <f>'[11]Sch B'!G10</f>
        <v>0</v>
      </c>
      <c r="E12" s="263">
        <f>SUM(C12:D12)</f>
        <v>761735</v>
      </c>
      <c r="F12" s="180"/>
      <c r="G12" s="180">
        <f>IF(ISERROR(E12+F12)," ",(E12+F12))</f>
        <v>761735</v>
      </c>
      <c r="H12" s="181">
        <f t="shared" ref="H12:H17" si="0">IF(ISERROR(G12/$G$17),"",(G12/$G$17))</f>
        <v>0.98999909023562893</v>
      </c>
      <c r="J12" s="250" t="s">
        <v>346</v>
      </c>
      <c r="K12" s="251">
        <f>G17</f>
        <v>769430</v>
      </c>
      <c r="M12" s="242">
        <f>IFERROR(G12/G$194,0)</f>
        <v>174.74994264739618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'[11]Sch B'!E15</f>
        <v>0</v>
      </c>
      <c r="D13" s="277">
        <f>'[11]Sch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724089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'[11]Sch B'!E20</f>
        <v>0</v>
      </c>
      <c r="D14" s="277">
        <f>'[11]Sch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4359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'[11]Sch B'!E25</f>
        <v>0</v>
      </c>
      <c r="D15" s="277">
        <f>'[11]Sch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12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'[11]Sch B'!E40</f>
        <v>5336</v>
      </c>
      <c r="D16" s="277">
        <f>'[11]Sch B'!G40</f>
        <v>2359</v>
      </c>
      <c r="E16" s="263">
        <f t="shared" si="1"/>
        <v>7695</v>
      </c>
      <c r="F16" s="183"/>
      <c r="G16" s="183">
        <f>IF(ISERROR(E16+F16),"",(E16+F16))</f>
        <v>7695</v>
      </c>
      <c r="H16" s="184">
        <f t="shared" si="0"/>
        <v>1.0000909764371027E-2</v>
      </c>
      <c r="J16" s="252" t="s">
        <v>350</v>
      </c>
      <c r="K16" s="253">
        <f>G205</f>
        <v>4380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767071</v>
      </c>
      <c r="D17" s="277">
        <f>SUM(D12:D16)</f>
        <v>2359</v>
      </c>
      <c r="E17" s="183">
        <f>SUM(E12:E16)</f>
        <v>769430</v>
      </c>
      <c r="F17" s="183">
        <f>SUM(F12:F16)</f>
        <v>0</v>
      </c>
      <c r="G17" s="183">
        <f>IF(ISERROR(E17+F17),"",(E17+F17))</f>
        <v>769430</v>
      </c>
      <c r="H17" s="184">
        <f t="shared" si="0"/>
        <v>1</v>
      </c>
      <c r="J17" s="252"/>
      <c r="K17" s="253"/>
      <c r="M17" s="242">
        <f>IFERROR(G17/G$198,0)</f>
        <v>176.51525579261298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21023.57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22162.48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'[11]Sch C'!D10</f>
        <v>39007</v>
      </c>
      <c r="D21" s="277">
        <f>'[11]Sch C'!F10</f>
        <v>0</v>
      </c>
      <c r="E21" s="263">
        <f t="shared" ref="E21:E56" si="2">SUM(C21:D21)</f>
        <v>39007</v>
      </c>
      <c r="F21" s="180"/>
      <c r="G21" s="180">
        <f t="shared" ref="G21:G57" si="3">IF(ISERROR(E21+F21),"",(E21+F21))</f>
        <v>39007</v>
      </c>
      <c r="H21" s="181">
        <f>IF(ISERROR(G21/$G$183),"",(G21/$G$183))</f>
        <v>5.3870449627048608E-2</v>
      </c>
      <c r="J21" s="265">
        <v>1392</v>
      </c>
      <c r="K21" s="265">
        <v>1600</v>
      </c>
      <c r="M21" s="242">
        <f>IFERROR(G21/G$198,0)</f>
        <v>8.9486120669878417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'[11]Sch C'!D11</f>
        <v>0</v>
      </c>
      <c r="D22" s="277">
        <f>'[11]Sch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'[11]Sch C'!D12</f>
        <v>6076</v>
      </c>
      <c r="D23" s="277">
        <f>'[11]Sch C'!F12</f>
        <v>0</v>
      </c>
      <c r="E23" s="263">
        <f t="shared" si="2"/>
        <v>6076</v>
      </c>
      <c r="F23" s="183"/>
      <c r="G23" s="183">
        <f t="shared" si="3"/>
        <v>6076</v>
      </c>
      <c r="H23" s="181">
        <f t="shared" si="4"/>
        <v>8.3912336743135162E-3</v>
      </c>
      <c r="J23" s="189">
        <v>408</v>
      </c>
      <c r="K23" s="189">
        <v>440</v>
      </c>
      <c r="M23" s="242">
        <f t="shared" si="5"/>
        <v>1.3938976829548062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'[11]Sch C'!D13</f>
        <v>31212</v>
      </c>
      <c r="D24" s="277">
        <f>'[11]Sch C'!F13</f>
        <v>-26047</v>
      </c>
      <c r="E24" s="263">
        <f t="shared" si="2"/>
        <v>5165</v>
      </c>
      <c r="F24" s="183"/>
      <c r="G24" s="183">
        <f t="shared" si="3"/>
        <v>5165</v>
      </c>
      <c r="H24" s="181">
        <f t="shared" si="4"/>
        <v>7.1331010414465625E-3</v>
      </c>
      <c r="J24" s="136"/>
      <c r="K24" s="136"/>
      <c r="M24" s="242">
        <f t="shared" si="5"/>
        <v>1.1849047946776783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'[11]Sch C'!D14</f>
        <v>0</v>
      </c>
      <c r="D25" s="277">
        <f>'[11]Sch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'[11]Sch C'!D15</f>
        <v>43844</v>
      </c>
      <c r="D26" s="277">
        <f>'[11]Sch C'!F15</f>
        <v>0</v>
      </c>
      <c r="E26" s="263">
        <f t="shared" si="2"/>
        <v>43844</v>
      </c>
      <c r="F26" s="183"/>
      <c r="G26" s="183">
        <f t="shared" si="3"/>
        <v>43844</v>
      </c>
      <c r="H26" s="181">
        <f t="shared" si="4"/>
        <v>6.0550567678835057E-2</v>
      </c>
      <c r="J26" s="136"/>
      <c r="K26" s="136"/>
      <c r="M26" s="242">
        <f t="shared" si="5"/>
        <v>10.058270245469144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'[11]Sch C'!D16</f>
        <v>42539</v>
      </c>
      <c r="D27" s="277">
        <f>'[11]Sch C'!F16</f>
        <v>3589</v>
      </c>
      <c r="E27" s="263">
        <f t="shared" si="2"/>
        <v>46128</v>
      </c>
      <c r="F27" s="183"/>
      <c r="G27" s="183">
        <f t="shared" si="3"/>
        <v>46128</v>
      </c>
      <c r="H27" s="181">
        <f t="shared" si="4"/>
        <v>6.3704876058053639E-2</v>
      </c>
      <c r="J27" s="136"/>
      <c r="K27" s="136"/>
      <c r="M27" s="242">
        <f t="shared" si="5"/>
        <v>10.582243633860978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'[11]Sch C'!D17</f>
        <v>200</v>
      </c>
      <c r="D28" s="277">
        <f>'[11]Sch C'!F17</f>
        <v>0</v>
      </c>
      <c r="E28" s="263">
        <f t="shared" si="2"/>
        <v>200</v>
      </c>
      <c r="F28" s="183"/>
      <c r="G28" s="183">
        <f t="shared" si="3"/>
        <v>200</v>
      </c>
      <c r="H28" s="181">
        <f t="shared" si="4"/>
        <v>2.7620914003665298E-4</v>
      </c>
      <c r="J28" s="136"/>
      <c r="K28" s="136"/>
      <c r="M28" s="242">
        <f t="shared" si="5"/>
        <v>4.5882083046570314E-2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'[11]Sch C'!D18</f>
        <v>6173</v>
      </c>
      <c r="D29" s="277">
        <f>'[11]Sch C'!F18</f>
        <v>0</v>
      </c>
      <c r="E29" s="263">
        <f t="shared" si="2"/>
        <v>6173</v>
      </c>
      <c r="F29" s="183"/>
      <c r="G29" s="183">
        <f t="shared" si="3"/>
        <v>6173</v>
      </c>
      <c r="H29" s="181">
        <f t="shared" si="4"/>
        <v>8.5251951072312926E-3</v>
      </c>
      <c r="J29" s="136"/>
      <c r="K29" s="136"/>
      <c r="M29" s="242">
        <f t="shared" si="5"/>
        <v>1.4161504932323927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'[11]Sch C'!D19</f>
        <v>2579</v>
      </c>
      <c r="D30" s="277">
        <f>'[11]Sch C'!F19</f>
        <v>0</v>
      </c>
      <c r="E30" s="263">
        <f t="shared" si="2"/>
        <v>2579</v>
      </c>
      <c r="F30" s="183"/>
      <c r="G30" s="183">
        <f t="shared" si="3"/>
        <v>2579</v>
      </c>
      <c r="H30" s="181">
        <f t="shared" si="4"/>
        <v>3.5617168607726397E-3</v>
      </c>
      <c r="J30" s="136"/>
      <c r="K30" s="136"/>
      <c r="M30" s="242">
        <f t="shared" si="5"/>
        <v>0.59164946088552417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'[11]Sch C'!D20</f>
        <v>5989</v>
      </c>
      <c r="D31" s="277">
        <f>'[11]Sch C'!F20</f>
        <v>-2144</v>
      </c>
      <c r="E31" s="263">
        <f t="shared" si="2"/>
        <v>3845</v>
      </c>
      <c r="F31" s="183"/>
      <c r="G31" s="183">
        <f t="shared" si="3"/>
        <v>3845</v>
      </c>
      <c r="H31" s="181">
        <f t="shared" si="4"/>
        <v>5.3101207172046531E-3</v>
      </c>
      <c r="J31" s="136"/>
      <c r="K31" s="136"/>
      <c r="M31" s="242">
        <f t="shared" si="5"/>
        <v>0.88208304657031433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'[11]Sch C'!D21</f>
        <v>0</v>
      </c>
      <c r="D32" s="277">
        <f>'[11]Sch C'!F21</f>
        <v>0</v>
      </c>
      <c r="E32" s="263">
        <f t="shared" si="2"/>
        <v>0</v>
      </c>
      <c r="F32" s="183"/>
      <c r="G32" s="183">
        <f t="shared" si="3"/>
        <v>0</v>
      </c>
      <c r="H32" s="181">
        <f t="shared" si="4"/>
        <v>0</v>
      </c>
      <c r="J32" s="136"/>
      <c r="K32" s="136"/>
      <c r="M32" s="242">
        <f t="shared" si="5"/>
        <v>0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'[11]Sch C'!D22</f>
        <v>0</v>
      </c>
      <c r="D33" s="277">
        <f>'[11]Sch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'[11]Sch C'!D23</f>
        <v>9724</v>
      </c>
      <c r="D34" s="277">
        <f>'[11]Sch C'!F23</f>
        <v>0</v>
      </c>
      <c r="E34" s="263">
        <f t="shared" si="2"/>
        <v>9724</v>
      </c>
      <c r="F34" s="183"/>
      <c r="G34" s="183">
        <f t="shared" si="3"/>
        <v>9724</v>
      </c>
      <c r="H34" s="181">
        <f t="shared" si="4"/>
        <v>1.3429288388582067E-2</v>
      </c>
      <c r="J34" s="136"/>
      <c r="K34" s="136"/>
      <c r="M34" s="242">
        <f t="shared" si="5"/>
        <v>2.2307868777242486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'[11]Sch C'!D24</f>
        <v>0</v>
      </c>
      <c r="D35" s="277">
        <f>'[11]Sch C'!F24</f>
        <v>0</v>
      </c>
      <c r="E35" s="263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'[11]Sch C'!D25</f>
        <v>1211</v>
      </c>
      <c r="D36" s="277">
        <f>'[11]Sch C'!F25</f>
        <v>-74</v>
      </c>
      <c r="E36" s="263">
        <f t="shared" si="2"/>
        <v>1137</v>
      </c>
      <c r="F36" s="183"/>
      <c r="G36" s="183">
        <f t="shared" si="3"/>
        <v>1137</v>
      </c>
      <c r="H36" s="181">
        <f t="shared" si="4"/>
        <v>1.5702489611083721E-3</v>
      </c>
      <c r="J36" s="136"/>
      <c r="K36" s="136"/>
      <c r="M36" s="242">
        <f t="shared" si="5"/>
        <v>0.26083964211975225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'[11]Sch C'!D26</f>
        <v>36964</v>
      </c>
      <c r="D37" s="277">
        <f>'[11]Sch C'!F26</f>
        <v>0</v>
      </c>
      <c r="E37" s="263">
        <f t="shared" si="2"/>
        <v>36964</v>
      </c>
      <c r="F37" s="183"/>
      <c r="G37" s="183">
        <f t="shared" si="3"/>
        <v>36964</v>
      </c>
      <c r="H37" s="181">
        <f t="shared" si="4"/>
        <v>5.1048973261574197E-2</v>
      </c>
      <c r="J37" s="136"/>
      <c r="K37" s="136"/>
      <c r="M37" s="242">
        <f t="shared" si="5"/>
        <v>8.4799265886671247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'[11]Sch C'!D27</f>
        <v>0</v>
      </c>
      <c r="D38" s="277">
        <f>'[11]Sch C'!F27</f>
        <v>0</v>
      </c>
      <c r="E38" s="263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'[11]Sch C'!D28</f>
        <v>0</v>
      </c>
      <c r="D39" s="277">
        <f>'[11]Sch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'[11]Sch C'!D29</f>
        <v>0</v>
      </c>
      <c r="D40" s="277">
        <f>'[11]Sch C'!F29</f>
        <v>0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'[11]Sch C'!D30</f>
        <v>0</v>
      </c>
      <c r="D41" s="277">
        <f>'[11]Sch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'[11]Sch C'!D31</f>
        <v>6784</v>
      </c>
      <c r="D42" s="277">
        <f>'[11]Sch C'!F31</f>
        <v>0</v>
      </c>
      <c r="E42" s="263">
        <f t="shared" si="2"/>
        <v>6784</v>
      </c>
      <c r="F42" s="183"/>
      <c r="G42" s="183">
        <f t="shared" si="3"/>
        <v>6784</v>
      </c>
      <c r="H42" s="181">
        <f t="shared" si="4"/>
        <v>9.3690140300432684E-3</v>
      </c>
      <c r="J42" s="136"/>
      <c r="K42" s="136"/>
      <c r="M42" s="242">
        <f t="shared" si="5"/>
        <v>1.556320256939665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'[11]Sch C'!D32</f>
        <v>0</v>
      </c>
      <c r="D43" s="277">
        <f>'[11]Sch C'!F32</f>
        <v>0</v>
      </c>
      <c r="E43" s="263">
        <f t="shared" si="2"/>
        <v>0</v>
      </c>
      <c r="F43" s="183"/>
      <c r="G43" s="183">
        <f t="shared" si="3"/>
        <v>0</v>
      </c>
      <c r="H43" s="181">
        <f t="shared" si="4"/>
        <v>0</v>
      </c>
      <c r="J43" s="136"/>
      <c r="K43" s="136"/>
      <c r="M43" s="242">
        <f t="shared" si="5"/>
        <v>0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'[11]Sch C'!D33</f>
        <v>0</v>
      </c>
      <c r="D44" s="277">
        <f>'[11]Sch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'[11]Sch C'!D34</f>
        <v>0</v>
      </c>
      <c r="D45" s="277">
        <f>'[11]Sch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'[11]Sch C'!D35</f>
        <v>0</v>
      </c>
      <c r="D46" s="277">
        <f>'[11]Sch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'[11]Sch C'!D36</f>
        <v>0</v>
      </c>
      <c r="D47" s="277">
        <f>'[11]Sch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'[11]Sch C'!D37</f>
        <v>0</v>
      </c>
      <c r="D48" s="277">
        <f>'[11]Sch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'[11]Sch C'!D38</f>
        <v>0</v>
      </c>
      <c r="D49" s="277">
        <f>'[11]Sch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'[11]Sch C'!D39</f>
        <v>136</v>
      </c>
      <c r="D50" s="277">
        <f>'[11]Sch C'!F39</f>
        <v>0</v>
      </c>
      <c r="E50" s="263">
        <f t="shared" si="2"/>
        <v>136</v>
      </c>
      <c r="F50" s="183"/>
      <c r="G50" s="183">
        <f t="shared" si="3"/>
        <v>136</v>
      </c>
      <c r="H50" s="181">
        <f t="shared" si="4"/>
        <v>1.8782221522492402E-4</v>
      </c>
      <c r="J50" s="136"/>
      <c r="K50" s="136"/>
      <c r="M50" s="242">
        <f t="shared" si="5"/>
        <v>3.1199816471667814E-2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'[11]Sch C'!D40</f>
        <v>0</v>
      </c>
      <c r="D51" s="277">
        <f>'[11]Sch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'[11]Sch C'!D41</f>
        <v>2633</v>
      </c>
      <c r="D52" s="277">
        <f>'[11]Sch C'!F41</f>
        <v>0</v>
      </c>
      <c r="E52" s="263">
        <f t="shared" si="2"/>
        <v>2633</v>
      </c>
      <c r="F52" s="183"/>
      <c r="G52" s="183">
        <f t="shared" si="3"/>
        <v>2633</v>
      </c>
      <c r="H52" s="181">
        <f t="shared" si="4"/>
        <v>3.6362933285825363E-3</v>
      </c>
      <c r="J52" s="136"/>
      <c r="K52" s="136"/>
      <c r="M52" s="242">
        <f t="shared" si="5"/>
        <v>0.60403762330809818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'[11]Sch C'!D42</f>
        <v>0</v>
      </c>
      <c r="D53" s="277">
        <f>'[11]Sch C'!F42</f>
        <v>0</v>
      </c>
      <c r="E53" s="263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42">
        <f t="shared" si="5"/>
        <v>0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'[11]Sch C'!D43</f>
        <v>2272</v>
      </c>
      <c r="D54" s="277">
        <f>'[11]Sch C'!F43</f>
        <v>0</v>
      </c>
      <c r="E54" s="263">
        <f t="shared" si="2"/>
        <v>2272</v>
      </c>
      <c r="F54" s="183"/>
      <c r="G54" s="183">
        <f t="shared" si="3"/>
        <v>2272</v>
      </c>
      <c r="H54" s="181">
        <f t="shared" si="4"/>
        <v>3.1377358308163775E-3</v>
      </c>
      <c r="J54" s="136"/>
      <c r="K54" s="136"/>
      <c r="M54" s="242">
        <f t="shared" si="5"/>
        <v>0.52122046340903883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'[11]Sch C'!D44</f>
        <v>0</v>
      </c>
      <c r="D55" s="277">
        <f>'[11]Sch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'[11]Sch C'!D45</f>
        <v>0</v>
      </c>
      <c r="D56" s="277">
        <f>'[11]Sch C'!F45</f>
        <v>0</v>
      </c>
      <c r="E56" s="263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42">
        <f t="shared" si="5"/>
        <v>0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237343</v>
      </c>
      <c r="D57" s="277">
        <f>SUM(D21:D56)</f>
        <v>-24676</v>
      </c>
      <c r="E57" s="183">
        <f>SUM(E21:E56)</f>
        <v>212667</v>
      </c>
      <c r="F57" s="183">
        <f>SUM(F21:F56)</f>
        <v>0</v>
      </c>
      <c r="G57" s="183">
        <f t="shared" si="3"/>
        <v>212667</v>
      </c>
      <c r="H57" s="181">
        <f t="shared" si="4"/>
        <v>0.29370284592087437</v>
      </c>
      <c r="J57" s="136"/>
      <c r="K57" s="136"/>
      <c r="M57" s="242">
        <f t="shared" si="5"/>
        <v>48.788024776324846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'[11]Sch C'!D57</f>
        <v>0</v>
      </c>
      <c r="D60" s="277">
        <f>'[11]Sch C'!F57</f>
        <v>0</v>
      </c>
      <c r="E60" s="263">
        <f t="shared" ref="E60:E76" si="6">SUM(C60:D60)</f>
        <v>0</v>
      </c>
      <c r="F60" s="179"/>
      <c r="G60" s="179">
        <f>IF(ISERROR(E60+F60),"",(E60+F60))</f>
        <v>0</v>
      </c>
      <c r="H60" s="181">
        <f>IF(ISERROR(G60/$G$183),"",(G60/$G$183))</f>
        <v>0</v>
      </c>
      <c r="J60" s="136"/>
      <c r="K60" s="136"/>
      <c r="M60" s="242">
        <f>IFERROR(G60/G$198,0)</f>
        <v>0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'[11]Sch C'!D58</f>
        <v>6479</v>
      </c>
      <c r="D61" s="277">
        <f>'[11]Sch C'!F58</f>
        <v>0</v>
      </c>
      <c r="E61" s="263">
        <f t="shared" si="6"/>
        <v>6479</v>
      </c>
      <c r="F61" s="179"/>
      <c r="G61" s="179">
        <f t="shared" ref="G61:G76" si="7">IF(ISERROR(E61+F61),"",(E61+F61))</f>
        <v>6479</v>
      </c>
      <c r="H61" s="181">
        <f t="shared" ref="H61:H76" si="8">IF(ISERROR(G61/$G$183),"",(G61/$G$183))</f>
        <v>8.9477950914873729E-3</v>
      </c>
      <c r="J61" s="136"/>
      <c r="K61" s="136"/>
      <c r="M61" s="242">
        <f t="shared" ref="M61:M77" si="9">IFERROR(G61/G$198,0)</f>
        <v>1.4863500802936453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'[11]Sch C'!D59</f>
        <v>19251</v>
      </c>
      <c r="D62" s="277">
        <f>'[11]Sch C'!F59</f>
        <v>-1729</v>
      </c>
      <c r="E62" s="263">
        <f t="shared" si="6"/>
        <v>17522</v>
      </c>
      <c r="F62" s="179"/>
      <c r="G62" s="179">
        <f t="shared" si="7"/>
        <v>17522</v>
      </c>
      <c r="H62" s="181">
        <f t="shared" si="8"/>
        <v>2.4198682758611166E-2</v>
      </c>
      <c r="J62" s="136"/>
      <c r="K62" s="136"/>
      <c r="M62" s="242">
        <f t="shared" si="9"/>
        <v>4.0197292957100252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'[11]Sch C'!D60</f>
        <v>0</v>
      </c>
      <c r="D63" s="277">
        <f>'[11]Sch C'!F60</f>
        <v>0</v>
      </c>
      <c r="E63" s="263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42">
        <f t="shared" si="9"/>
        <v>0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'[11]Sch C'!D61</f>
        <v>1623</v>
      </c>
      <c r="D64" s="277">
        <f>'[11]Sch C'!F61</f>
        <v>0</v>
      </c>
      <c r="E64" s="263">
        <f t="shared" si="6"/>
        <v>1623</v>
      </c>
      <c r="F64" s="179"/>
      <c r="G64" s="179">
        <f t="shared" si="7"/>
        <v>1623</v>
      </c>
      <c r="H64" s="181">
        <f t="shared" si="8"/>
        <v>2.2414371713974385E-3</v>
      </c>
      <c r="J64" s="136"/>
      <c r="K64" s="136"/>
      <c r="M64" s="242">
        <f t="shared" si="9"/>
        <v>0.37233310392291807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'[11]Sch C'!D62</f>
        <v>0</v>
      </c>
      <c r="D65" s="277">
        <f>'[11]Sch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'[11]Sch C'!D63</f>
        <v>0</v>
      </c>
      <c r="D66" s="277">
        <f>'[11]Sch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'[11]Sch C'!D64</f>
        <v>2429</v>
      </c>
      <c r="D67" s="277">
        <f>'[11]Sch C'!F64</f>
        <v>0</v>
      </c>
      <c r="E67" s="263">
        <f t="shared" si="6"/>
        <v>2429</v>
      </c>
      <c r="F67" s="179"/>
      <c r="G67" s="179">
        <f t="shared" si="7"/>
        <v>2429</v>
      </c>
      <c r="H67" s="181">
        <f t="shared" si="8"/>
        <v>3.3545600057451499E-3</v>
      </c>
      <c r="J67" s="136"/>
      <c r="K67" s="136"/>
      <c r="M67" s="242">
        <f t="shared" si="9"/>
        <v>0.55723789860059647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'[11]Sch C'!D65</f>
        <v>0</v>
      </c>
      <c r="D68" s="277">
        <f>'[11]Sch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'[11]Sch C'!D66</f>
        <v>0</v>
      </c>
      <c r="D69" s="277">
        <f>'[11]Sch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'[11]Sch C'!D67</f>
        <v>1883</v>
      </c>
      <c r="D70" s="277">
        <f>'[11]Sch C'!F67</f>
        <v>0</v>
      </c>
      <c r="E70" s="263">
        <f t="shared" si="6"/>
        <v>1883</v>
      </c>
      <c r="F70" s="179"/>
      <c r="G70" s="179">
        <f t="shared" si="7"/>
        <v>1883</v>
      </c>
      <c r="H70" s="181">
        <f t="shared" si="8"/>
        <v>2.6005090534450877E-3</v>
      </c>
      <c r="J70" s="136"/>
      <c r="K70" s="136"/>
      <c r="M70" s="242">
        <f t="shared" si="9"/>
        <v>0.43197981188345952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'[11]Sch C'!D68</f>
        <v>0</v>
      </c>
      <c r="D71" s="277">
        <f>'[11]Sch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'[11]Sch C'!D69</f>
        <v>943</v>
      </c>
      <c r="D72" s="277">
        <f>'[11]Sch C'!F69</f>
        <v>0</v>
      </c>
      <c r="E72" s="263">
        <f t="shared" si="6"/>
        <v>943</v>
      </c>
      <c r="F72" s="179"/>
      <c r="G72" s="179">
        <f t="shared" si="7"/>
        <v>943</v>
      </c>
      <c r="H72" s="181">
        <f t="shared" si="8"/>
        <v>1.3023260952728186E-3</v>
      </c>
      <c r="J72" s="136"/>
      <c r="K72" s="136"/>
      <c r="M72" s="242">
        <f t="shared" si="9"/>
        <v>0.21633402156457904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'[11]Sch C'!D70</f>
        <v>0</v>
      </c>
      <c r="D73" s="277">
        <f>'[11]Sch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'[11]Sch C'!D71</f>
        <v>0</v>
      </c>
      <c r="D74" s="277">
        <f>'[11]Sch C'!F71</f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'[11]Sch C'!D72</f>
        <v>0</v>
      </c>
      <c r="D75" s="277">
        <f>'[11]Sch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'[11]Sch C'!D73</f>
        <v>0</v>
      </c>
      <c r="D76" s="277">
        <f>'[11]Sch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32608</v>
      </c>
      <c r="D77" s="277">
        <f>SUM(D60:D76)</f>
        <v>-1729</v>
      </c>
      <c r="E77" s="182">
        <f>SUM(E60:E76)</f>
        <v>30879</v>
      </c>
      <c r="F77" s="182">
        <f>SUM(F60:F76)</f>
        <v>0</v>
      </c>
      <c r="G77" s="183">
        <f>IF(ISERROR(E77+F77),"",(E77+F77))</f>
        <v>30879</v>
      </c>
      <c r="H77" s="181">
        <f>IF(ISERROR(G77/$G$183),"",(G77/$G$183))</f>
        <v>4.2645310175959031E-2</v>
      </c>
      <c r="J77" s="136"/>
      <c r="K77" s="136"/>
      <c r="M77" s="242">
        <f t="shared" si="9"/>
        <v>7.083964211975224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'[11]Sch C'!D78</f>
        <v>0</v>
      </c>
      <c r="D80" s="277">
        <f>'[11]Sch C'!F78</f>
        <v>0</v>
      </c>
      <c r="E80" s="263">
        <f t="shared" ref="E80:E91" si="10">SUM(C80:D80)</f>
        <v>0</v>
      </c>
      <c r="F80" s="180"/>
      <c r="G80" s="180">
        <f>IF(ISERROR(E80+F80),"",(E80+F80))</f>
        <v>0</v>
      </c>
      <c r="H80" s="181">
        <f t="shared" ref="H80:H92" si="11">IF(ISERROR(G80/$G$183),"",(G80/$G$183))</f>
        <v>0</v>
      </c>
      <c r="J80" s="265">
        <v>0</v>
      </c>
      <c r="K80" s="265">
        <v>0</v>
      </c>
      <c r="M80" s="242">
        <f t="shared" ref="M80:M92" si="12">IFERROR(G80/G$198,0)</f>
        <v>0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'[11]Sch C'!D79</f>
        <v>0</v>
      </c>
      <c r="D81" s="277">
        <f>'[11]Sch C'!F79</f>
        <v>0</v>
      </c>
      <c r="E81" s="263">
        <f t="shared" si="10"/>
        <v>0</v>
      </c>
      <c r="F81" s="183"/>
      <c r="G81" s="183">
        <f>IF(ISERROR(E81+F81),"",(E81+F81))</f>
        <v>0</v>
      </c>
      <c r="H81" s="181">
        <f t="shared" si="11"/>
        <v>0</v>
      </c>
      <c r="J81" s="136"/>
      <c r="K81" s="136"/>
      <c r="M81" s="242">
        <f t="shared" si="12"/>
        <v>0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'[11]Sch C'!D80</f>
        <v>0</v>
      </c>
      <c r="D82" s="277">
        <f>'[11]Sch C'!F80</f>
        <v>0</v>
      </c>
      <c r="E82" s="263">
        <f t="shared" si="10"/>
        <v>0</v>
      </c>
      <c r="F82" s="183"/>
      <c r="G82" s="183">
        <f>IF(ISERROR(E82+F82),"",(E82+F82))</f>
        <v>0</v>
      </c>
      <c r="H82" s="181">
        <f t="shared" si="11"/>
        <v>0</v>
      </c>
      <c r="J82" s="136"/>
      <c r="K82" s="136"/>
      <c r="M82" s="242">
        <f t="shared" si="12"/>
        <v>0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'[11]Sch C'!D81</f>
        <v>585</v>
      </c>
      <c r="D83" s="277">
        <f>'[11]Sch C'!F81</f>
        <v>0</v>
      </c>
      <c r="E83" s="263">
        <f t="shared" si="10"/>
        <v>585</v>
      </c>
      <c r="F83" s="183"/>
      <c r="G83" s="183">
        <f>IF(ISERROR(E83+F83),"",(E83+F83))</f>
        <v>585</v>
      </c>
      <c r="H83" s="181">
        <f t="shared" si="11"/>
        <v>8.0791173460720994E-4</v>
      </c>
      <c r="J83" s="136"/>
      <c r="K83" s="136"/>
      <c r="M83" s="242">
        <f t="shared" si="12"/>
        <v>0.13420509291121818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'[11]Sch C'!D82</f>
        <v>0</v>
      </c>
      <c r="D84" s="277">
        <f>'[11]Sch C'!F82</f>
        <v>0</v>
      </c>
      <c r="E84" s="263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42">
        <f t="shared" si="12"/>
        <v>0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'[11]Sch C'!D83</f>
        <v>4534</v>
      </c>
      <c r="D85" s="277">
        <f>'[11]Sch C'!F83</f>
        <v>0</v>
      </c>
      <c r="E85" s="263">
        <f t="shared" si="10"/>
        <v>4534</v>
      </c>
      <c r="F85" s="183"/>
      <c r="G85" s="183">
        <f t="shared" si="13"/>
        <v>4534</v>
      </c>
      <c r="H85" s="181">
        <f t="shared" si="11"/>
        <v>6.2616612046309224E-3</v>
      </c>
      <c r="J85" s="136"/>
      <c r="K85" s="136"/>
      <c r="M85" s="242">
        <f t="shared" si="12"/>
        <v>1.0401468226657491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'[11]Sch C'!D84</f>
        <v>845</v>
      </c>
      <c r="D86" s="277">
        <f>'[11]Sch C'!F84</f>
        <v>0</v>
      </c>
      <c r="E86" s="263">
        <f t="shared" si="10"/>
        <v>845</v>
      </c>
      <c r="F86" s="183"/>
      <c r="G86" s="183">
        <f t="shared" si="13"/>
        <v>845</v>
      </c>
      <c r="H86" s="181">
        <f t="shared" si="11"/>
        <v>1.1669836166548588E-3</v>
      </c>
      <c r="J86" s="136"/>
      <c r="K86" s="136"/>
      <c r="M86" s="242">
        <f t="shared" si="12"/>
        <v>0.19385180087175957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'[11]Sch C'!D85</f>
        <v>9366</v>
      </c>
      <c r="D87" s="277">
        <f>'[11]Sch C'!F85</f>
        <v>0</v>
      </c>
      <c r="E87" s="263">
        <f t="shared" si="10"/>
        <v>9366</v>
      </c>
      <c r="F87" s="183"/>
      <c r="G87" s="183">
        <f t="shared" si="13"/>
        <v>9366</v>
      </c>
      <c r="H87" s="181">
        <f t="shared" si="11"/>
        <v>1.2934874027916458E-2</v>
      </c>
      <c r="J87" s="136"/>
      <c r="K87" s="136"/>
      <c r="M87" s="242">
        <f t="shared" si="12"/>
        <v>2.1486579490708877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'[11]Sch C'!D86</f>
        <v>0</v>
      </c>
      <c r="D88" s="277">
        <f>'[11]Sch C'!F86</f>
        <v>0</v>
      </c>
      <c r="E88" s="263">
        <f t="shared" si="10"/>
        <v>0</v>
      </c>
      <c r="F88" s="183"/>
      <c r="G88" s="183">
        <f t="shared" si="13"/>
        <v>0</v>
      </c>
      <c r="H88" s="181">
        <f t="shared" si="11"/>
        <v>0</v>
      </c>
      <c r="J88" s="136"/>
      <c r="K88" s="136"/>
      <c r="M88" s="242">
        <f t="shared" si="12"/>
        <v>0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'[11]Sch C'!D87</f>
        <v>7362</v>
      </c>
      <c r="D89" s="277">
        <f>'[11]Sch C'!F87</f>
        <v>0</v>
      </c>
      <c r="E89" s="263">
        <f t="shared" si="10"/>
        <v>7362</v>
      </c>
      <c r="F89" s="183"/>
      <c r="G89" s="183">
        <f t="shared" si="13"/>
        <v>7362</v>
      </c>
      <c r="H89" s="181">
        <f t="shared" si="11"/>
        <v>1.0167258444749196E-2</v>
      </c>
      <c r="J89" s="136"/>
      <c r="K89" s="136"/>
      <c r="M89" s="242">
        <f t="shared" si="12"/>
        <v>1.6889194769442533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'[11]Sch C'!D88</f>
        <v>0</v>
      </c>
      <c r="D90" s="277">
        <f>'[11]Sch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'[11]Sch C'!D89</f>
        <v>11247</v>
      </c>
      <c r="D91" s="277">
        <f>'[11]Sch C'!F89</f>
        <v>0</v>
      </c>
      <c r="E91" s="263">
        <f t="shared" si="10"/>
        <v>11247</v>
      </c>
      <c r="F91" s="183"/>
      <c r="G91" s="183">
        <f t="shared" si="13"/>
        <v>11247</v>
      </c>
      <c r="H91" s="181">
        <f t="shared" si="11"/>
        <v>1.5532620989961179E-2</v>
      </c>
      <c r="J91" s="136"/>
      <c r="K91" s="136"/>
      <c r="M91" s="242">
        <f t="shared" si="12"/>
        <v>2.5801789401238815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33939</v>
      </c>
      <c r="D92" s="277">
        <f>SUM(D80:D91)</f>
        <v>0</v>
      </c>
      <c r="E92" s="183">
        <f>SUM(E80:E91)</f>
        <v>33939</v>
      </c>
      <c r="F92" s="183">
        <f>SUM(F80:F91)</f>
        <v>0</v>
      </c>
      <c r="G92" s="183">
        <f>IF(ISERROR(E92+F92),"",(E92+F92))</f>
        <v>33939</v>
      </c>
      <c r="H92" s="181">
        <f t="shared" si="11"/>
        <v>4.6871310018519824E-2</v>
      </c>
      <c r="J92" s="136"/>
      <c r="K92" s="136"/>
      <c r="M92" s="242">
        <f t="shared" si="12"/>
        <v>7.7859600825877493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'[11]Sch C'!D93</f>
        <v>0</v>
      </c>
      <c r="D95" s="277">
        <f>'[11]Sch C'!F93</f>
        <v>0</v>
      </c>
      <c r="E95" s="263">
        <f t="shared" ref="E95:E100" si="14">SUM(C95:D95)</f>
        <v>0</v>
      </c>
      <c r="F95" s="180"/>
      <c r="G95" s="180">
        <f t="shared" ref="G95:G101" si="15">IF(ISERROR(E95+F95),"",(E95+F95))</f>
        <v>0</v>
      </c>
      <c r="H95" s="181">
        <f t="shared" ref="H95:H101" si="16">IF(ISERROR(G95/$G$183),"",(G95/$G$183))</f>
        <v>0</v>
      </c>
      <c r="J95" s="265">
        <v>0</v>
      </c>
      <c r="K95" s="265">
        <v>0</v>
      </c>
      <c r="M95" s="242">
        <f t="shared" ref="M95:M101" si="17">IFERROR(G95/G$198,0)</f>
        <v>0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'[11]Sch C'!D94</f>
        <v>0</v>
      </c>
      <c r="D96" s="277">
        <f>'[11]Sch C'!F94</f>
        <v>0</v>
      </c>
      <c r="E96" s="263">
        <f t="shared" si="14"/>
        <v>0</v>
      </c>
      <c r="F96" s="183"/>
      <c r="G96" s="183">
        <f t="shared" si="15"/>
        <v>0</v>
      </c>
      <c r="H96" s="181">
        <f t="shared" si="16"/>
        <v>0</v>
      </c>
      <c r="J96" s="136"/>
      <c r="K96" s="136"/>
      <c r="M96" s="242">
        <f t="shared" si="17"/>
        <v>0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'[11]Sch C'!D95</f>
        <v>2879</v>
      </c>
      <c r="D97" s="277">
        <f>'[11]Sch C'!F95</f>
        <v>0</v>
      </c>
      <c r="E97" s="263">
        <f t="shared" si="14"/>
        <v>2879</v>
      </c>
      <c r="F97" s="183"/>
      <c r="G97" s="183">
        <f t="shared" si="15"/>
        <v>2879</v>
      </c>
      <c r="H97" s="181">
        <f t="shared" si="16"/>
        <v>3.9760305708276189E-3</v>
      </c>
      <c r="J97" s="136"/>
      <c r="K97" s="136"/>
      <c r="M97" s="242">
        <f t="shared" si="17"/>
        <v>0.66047258545537968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'[11]Sch C'!D96</f>
        <v>47968</v>
      </c>
      <c r="D98" s="277">
        <f>'[11]Sch C'!F96</f>
        <v>0</v>
      </c>
      <c r="E98" s="263">
        <f t="shared" si="14"/>
        <v>47968</v>
      </c>
      <c r="F98" s="183"/>
      <c r="G98" s="183">
        <f t="shared" si="15"/>
        <v>47968</v>
      </c>
      <c r="H98" s="181">
        <f t="shared" si="16"/>
        <v>6.6246000146390843E-2</v>
      </c>
      <c r="J98" s="136"/>
      <c r="K98" s="136"/>
      <c r="M98" s="242">
        <f t="shared" si="17"/>
        <v>11.004358797889424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'[11]Sch C'!D97</f>
        <v>3472</v>
      </c>
      <c r="D99" s="277">
        <f>'[11]Sch C'!F97</f>
        <v>0</v>
      </c>
      <c r="E99" s="263">
        <f t="shared" si="14"/>
        <v>3472</v>
      </c>
      <c r="F99" s="183"/>
      <c r="G99" s="183">
        <f t="shared" si="15"/>
        <v>3472</v>
      </c>
      <c r="H99" s="181">
        <f t="shared" si="16"/>
        <v>4.7949906710362949E-3</v>
      </c>
      <c r="J99" s="136"/>
      <c r="K99" s="136"/>
      <c r="M99" s="242">
        <f t="shared" si="17"/>
        <v>0.79651296168846064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'[11]Sch C'!D98</f>
        <v>0</v>
      </c>
      <c r="D100" s="277">
        <f>'[11]Sch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54319</v>
      </c>
      <c r="D101" s="277">
        <f>SUM(D95:D100)</f>
        <v>0</v>
      </c>
      <c r="E101" s="183">
        <f>SUM(E95:E100)</f>
        <v>54319</v>
      </c>
      <c r="F101" s="183">
        <f>SUM(F95:F100)</f>
        <v>0</v>
      </c>
      <c r="G101" s="183">
        <f t="shared" si="15"/>
        <v>54319</v>
      </c>
      <c r="H101" s="181">
        <f t="shared" si="16"/>
        <v>7.5017021388254765E-2</v>
      </c>
      <c r="J101" s="136"/>
      <c r="K101" s="136"/>
      <c r="M101" s="242">
        <f t="shared" si="17"/>
        <v>12.461344345033265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'[11]Sch C'!D102</f>
        <v>0</v>
      </c>
      <c r="D104" s="277">
        <f>'[11]Sch C'!F102</f>
        <v>0</v>
      </c>
      <c r="E104" s="263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5">
        <v>0</v>
      </c>
      <c r="K104" s="265">
        <v>0</v>
      </c>
      <c r="M104" s="242">
        <f t="shared" ref="M104:M110" si="21">IFERROR(G104/G$198,0)</f>
        <v>0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'[11]Sch C'!D103</f>
        <v>0</v>
      </c>
      <c r="D105" s="277">
        <f>'[11]Sch C'!F103</f>
        <v>0</v>
      </c>
      <c r="E105" s="263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42">
        <f t="shared" si="21"/>
        <v>0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'[11]Sch C'!D104</f>
        <v>0</v>
      </c>
      <c r="D106" s="277">
        <f>'[11]Sch C'!F104</f>
        <v>0</v>
      </c>
      <c r="E106" s="263">
        <f t="shared" si="18"/>
        <v>0</v>
      </c>
      <c r="F106" s="183"/>
      <c r="G106" s="183">
        <f t="shared" si="19"/>
        <v>0</v>
      </c>
      <c r="H106" s="181">
        <f t="shared" si="20"/>
        <v>0</v>
      </c>
      <c r="J106" s="136"/>
      <c r="K106" s="136"/>
      <c r="M106" s="242">
        <f t="shared" si="21"/>
        <v>0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'[11]Sch C'!D105</f>
        <v>0</v>
      </c>
      <c r="D107" s="277">
        <f>'[11]Sch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'[11]Sch C'!D106</f>
        <v>1775</v>
      </c>
      <c r="D108" s="277">
        <f>'[11]Sch C'!F106</f>
        <v>0</v>
      </c>
      <c r="E108" s="263">
        <f t="shared" si="18"/>
        <v>1775</v>
      </c>
      <c r="F108" s="183"/>
      <c r="G108" s="183">
        <f t="shared" si="19"/>
        <v>1775</v>
      </c>
      <c r="H108" s="181">
        <f t="shared" si="20"/>
        <v>2.4513561178252951E-3</v>
      </c>
      <c r="J108" s="136"/>
      <c r="K108" s="136"/>
      <c r="M108" s="242">
        <f t="shared" si="21"/>
        <v>0.40720348703831155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'[11]Sch C'!D107</f>
        <v>0</v>
      </c>
      <c r="D109" s="277">
        <f>'[11]Sch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1775</v>
      </c>
      <c r="D110" s="277">
        <f>SUM(D104:D109)</f>
        <v>0</v>
      </c>
      <c r="E110" s="183">
        <f>SUM(E104:E109)</f>
        <v>1775</v>
      </c>
      <c r="F110" s="183">
        <f>SUM(F104:F109)</f>
        <v>0</v>
      </c>
      <c r="G110" s="183">
        <f t="shared" si="19"/>
        <v>1775</v>
      </c>
      <c r="H110" s="181">
        <f t="shared" si="20"/>
        <v>2.4513561178252951E-3</v>
      </c>
      <c r="J110" s="136"/>
      <c r="K110" s="136"/>
      <c r="M110" s="242">
        <f t="shared" si="21"/>
        <v>0.40720348703831155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'[11]Sch C'!D121</f>
        <v>0</v>
      </c>
      <c r="D113" s="277">
        <f>'[11]Sch C'!F121</f>
        <v>0</v>
      </c>
      <c r="E113" s="263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'[11]Sch C'!D122</f>
        <v>0</v>
      </c>
      <c r="D114" s="277">
        <f>'[11]Sch C'!F122</f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'[11]Sch C'!D123</f>
        <v>7434</v>
      </c>
      <c r="D115" s="277">
        <f>'[11]Sch C'!F123</f>
        <v>0</v>
      </c>
      <c r="E115" s="263">
        <f t="shared" si="22"/>
        <v>7434</v>
      </c>
      <c r="F115" s="183"/>
      <c r="G115" s="183">
        <f t="shared" si="23"/>
        <v>7434</v>
      </c>
      <c r="H115" s="181">
        <f t="shared" si="24"/>
        <v>1.026669373516239E-2</v>
      </c>
      <c r="J115" s="136"/>
      <c r="K115" s="136"/>
      <c r="M115" s="242">
        <f t="shared" si="25"/>
        <v>1.7054370268410186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'[11]Sch C'!D124</f>
        <v>0</v>
      </c>
      <c r="D116" s="277">
        <f>'[11]Sch C'!F124</f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'[11]Sch C'!D125</f>
        <v>0</v>
      </c>
      <c r="D117" s="277">
        <f>'[11]Sch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7434</v>
      </c>
      <c r="D118" s="277">
        <f>SUM(D113:D117)</f>
        <v>0</v>
      </c>
      <c r="E118" s="183">
        <f>SUM(E113:E117)</f>
        <v>7434</v>
      </c>
      <c r="F118" s="183">
        <f>SUM(F113:F117)</f>
        <v>0</v>
      </c>
      <c r="G118" s="183">
        <f t="shared" si="23"/>
        <v>7434</v>
      </c>
      <c r="H118" s="181">
        <f t="shared" si="24"/>
        <v>1.026669373516239E-2</v>
      </c>
      <c r="J118" s="136"/>
      <c r="K118" s="136"/>
      <c r="M118" s="242">
        <f t="shared" si="25"/>
        <v>1.7054370268410186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'[11]Sch C'!D129</f>
        <v>24272</v>
      </c>
      <c r="D121" s="277">
        <f>'[11]Sch C'!F129</f>
        <v>0</v>
      </c>
      <c r="E121" s="263">
        <f t="shared" ref="E121:E131" si="26">SUM(C121:D121)</f>
        <v>24272</v>
      </c>
      <c r="F121" s="180"/>
      <c r="G121" s="180">
        <f>IF(ISERROR(E121+F121),"",(E121+F121))</f>
        <v>24272</v>
      </c>
      <c r="H121" s="181">
        <f>IF(ISERROR(G121/$G$183),"",(G121/$G$183))</f>
        <v>3.3520741234848203E-2</v>
      </c>
      <c r="J121" s="265">
        <v>1020</v>
      </c>
      <c r="K121" s="265">
        <v>1080</v>
      </c>
      <c r="M121" s="242">
        <f t="shared" ref="M121:M131" si="27">IFERROR(G121/G$198,0)</f>
        <v>5.5682495985317733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'[11]Sch C'!D130</f>
        <v>0</v>
      </c>
      <c r="D122" s="277">
        <f>'[11]Sch C'!F130</f>
        <v>2781</v>
      </c>
      <c r="E122" s="263">
        <f t="shared" si="26"/>
        <v>2781</v>
      </c>
      <c r="F122" s="180"/>
      <c r="G122" s="180">
        <f t="shared" ref="G122:G131" si="28">IF(ISERROR(E122+F122),"",(E122+F122))</f>
        <v>2781</v>
      </c>
      <c r="H122" s="181">
        <f t="shared" ref="H122:H131" si="29">IF(ISERROR(G122/$G$183),"",(G122/$G$183))</f>
        <v>3.8406880922096593E-3</v>
      </c>
      <c r="J122" s="136"/>
      <c r="K122" s="136"/>
      <c r="M122" s="242">
        <f t="shared" si="27"/>
        <v>0.63799036476256021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'[11]Sch C'!D131</f>
        <v>0</v>
      </c>
      <c r="D123" s="277">
        <f>'[11]Sch C'!F131</f>
        <v>0</v>
      </c>
      <c r="E123" s="263">
        <f t="shared" si="26"/>
        <v>0</v>
      </c>
      <c r="F123" s="180"/>
      <c r="G123" s="180">
        <f t="shared" si="28"/>
        <v>0</v>
      </c>
      <c r="H123" s="181">
        <f t="shared" si="29"/>
        <v>0</v>
      </c>
      <c r="J123" s="265">
        <v>0</v>
      </c>
      <c r="K123" s="265">
        <v>0</v>
      </c>
      <c r="M123" s="242">
        <f t="shared" si="27"/>
        <v>0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'[11]Sch C'!D132</f>
        <v>0</v>
      </c>
      <c r="D124" s="277">
        <f>'[11]Sch C'!F132</f>
        <v>0</v>
      </c>
      <c r="E124" s="263">
        <f t="shared" si="26"/>
        <v>0</v>
      </c>
      <c r="F124" s="180"/>
      <c r="G124" s="180">
        <f t="shared" si="28"/>
        <v>0</v>
      </c>
      <c r="H124" s="181">
        <f t="shared" si="29"/>
        <v>0</v>
      </c>
      <c r="J124" s="136"/>
      <c r="K124" s="136"/>
      <c r="M124" s="242">
        <f t="shared" si="27"/>
        <v>0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'[11]Sch C'!D133</f>
        <v>0</v>
      </c>
      <c r="D125" s="277">
        <f>'[11]Sch C'!F133</f>
        <v>0</v>
      </c>
      <c r="E125" s="263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5">
        <v>0</v>
      </c>
      <c r="K125" s="265">
        <v>0</v>
      </c>
      <c r="M125" s="242">
        <f t="shared" si="27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'[11]Sch C'!D134</f>
        <v>3517</v>
      </c>
      <c r="D126" s="277">
        <f>'[11]Sch C'!F134</f>
        <v>0</v>
      </c>
      <c r="E126" s="263">
        <f t="shared" si="26"/>
        <v>3517</v>
      </c>
      <c r="F126" s="180"/>
      <c r="G126" s="180">
        <f t="shared" si="28"/>
        <v>3517</v>
      </c>
      <c r="H126" s="181">
        <f t="shared" si="29"/>
        <v>4.8571377275445421E-3</v>
      </c>
      <c r="J126" s="136"/>
      <c r="K126" s="136"/>
      <c r="M126" s="242">
        <f t="shared" si="27"/>
        <v>0.80683643037393893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'[11]Sch C'!D135</f>
        <v>0</v>
      </c>
      <c r="D127" s="277">
        <f>'[11]Sch C'!F135</f>
        <v>0</v>
      </c>
      <c r="E127" s="263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'[11]Sch C'!D136</f>
        <v>0</v>
      </c>
      <c r="D128" s="277">
        <f>'[11]Sch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'[11]Sch C'!D137</f>
        <v>4830</v>
      </c>
      <c r="D129" s="277">
        <f>'[11]Sch C'!F137</f>
        <v>0</v>
      </c>
      <c r="E129" s="263">
        <f t="shared" si="26"/>
        <v>4830</v>
      </c>
      <c r="F129" s="180"/>
      <c r="G129" s="180">
        <f t="shared" si="28"/>
        <v>4830</v>
      </c>
      <c r="H129" s="181">
        <f t="shared" si="29"/>
        <v>6.6704507318851684E-3</v>
      </c>
      <c r="J129" s="136"/>
      <c r="K129" s="136"/>
      <c r="M129" s="242">
        <f t="shared" si="27"/>
        <v>1.1080523055746732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'[11]Sch C'!D138</f>
        <v>0</v>
      </c>
      <c r="D130" s="277">
        <f>'[11]Sch C'!F138</f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'[11]Sch C'!D139</f>
        <v>0</v>
      </c>
      <c r="D131" s="277">
        <f>'[11]Sch C'!F139</f>
        <v>0</v>
      </c>
      <c r="E131" s="263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'[11]Sch C'!D141</f>
        <v>0</v>
      </c>
      <c r="D133" s="277">
        <f>'[11]Sch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'[11]Sch C'!D142</f>
        <v>0</v>
      </c>
      <c r="D134" s="277">
        <f>'[11]Sch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'[11]Sch C'!D143</f>
        <v>0</v>
      </c>
      <c r="D135" s="277">
        <f>'[11]Sch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'[11]Sch C'!D144</f>
        <v>0</v>
      </c>
      <c r="D136" s="277">
        <f>'[11]Sch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'[11]Sch C'!D145</f>
        <v>0</v>
      </c>
      <c r="D137" s="277">
        <f>'[11]Sch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'[11]Sch C'!D146</f>
        <v>0</v>
      </c>
      <c r="D138" s="277">
        <f>'[11]Sch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32619</v>
      </c>
      <c r="D139" s="277">
        <f>SUM(D121:D138)</f>
        <v>2781</v>
      </c>
      <c r="E139" s="182">
        <f>SUM(E121:E138)</f>
        <v>35400</v>
      </c>
      <c r="F139" s="182">
        <f>SUM(F121:F138)</f>
        <v>0</v>
      </c>
      <c r="G139" s="183">
        <f t="shared" si="33"/>
        <v>35400</v>
      </c>
      <c r="H139" s="181">
        <f t="shared" si="31"/>
        <v>4.8889017786487569E-2</v>
      </c>
      <c r="J139" s="136"/>
      <c r="K139" s="136"/>
      <c r="M139" s="242">
        <f t="shared" si="32"/>
        <v>8.121128699242945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'[11]Sch C'!D150</f>
        <v>0</v>
      </c>
      <c r="D142" s="277">
        <f>'[11]Sch C'!F150</f>
        <v>0</v>
      </c>
      <c r="E142" s="263">
        <f t="shared" ref="E142:E146" si="34">SUM(C142:D142)</f>
        <v>0</v>
      </c>
      <c r="F142" s="180"/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5">
        <v>0</v>
      </c>
      <c r="K142" s="265">
        <v>0</v>
      </c>
      <c r="M142" s="242">
        <f t="shared" ref="M142:M147" si="37">IFERROR(G142/G$198,0)</f>
        <v>0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'[11]Sch C'!D151</f>
        <v>0</v>
      </c>
      <c r="D143" s="277">
        <f>'[11]Sch C'!F151</f>
        <v>0</v>
      </c>
      <c r="E143" s="263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42">
        <f t="shared" si="37"/>
        <v>0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'[11]Sch C'!D152</f>
        <v>0</v>
      </c>
      <c r="D144" s="277">
        <f>'[11]Sch C'!F152</f>
        <v>0</v>
      </c>
      <c r="E144" s="263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42">
        <f t="shared" si="37"/>
        <v>0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'[11]Sch C'!D153</f>
        <v>0</v>
      </c>
      <c r="D145" s="277">
        <f>'[11]Sch C'!F153</f>
        <v>0</v>
      </c>
      <c r="E145" s="263">
        <f t="shared" si="34"/>
        <v>0</v>
      </c>
      <c r="F145" s="183"/>
      <c r="G145" s="183">
        <f t="shared" si="35"/>
        <v>0</v>
      </c>
      <c r="H145" s="181">
        <f t="shared" si="36"/>
        <v>0</v>
      </c>
      <c r="J145" s="136"/>
      <c r="K145" s="136"/>
      <c r="M145" s="242">
        <f t="shared" si="37"/>
        <v>0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'[11]Sch C'!D154</f>
        <v>2793</v>
      </c>
      <c r="D146" s="277">
        <f>'[11]Sch C'!F154</f>
        <v>0</v>
      </c>
      <c r="E146" s="263">
        <f t="shared" si="34"/>
        <v>2793</v>
      </c>
      <c r="F146" s="183"/>
      <c r="G146" s="183">
        <f t="shared" si="35"/>
        <v>2793</v>
      </c>
      <c r="H146" s="181">
        <f t="shared" si="36"/>
        <v>3.8572606406118586E-3</v>
      </c>
      <c r="J146" s="136"/>
      <c r="K146" s="136"/>
      <c r="M146" s="242">
        <f t="shared" si="37"/>
        <v>0.64074328974535444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2793</v>
      </c>
      <c r="D147" s="277">
        <f>SUM(D142:D146)</f>
        <v>0</v>
      </c>
      <c r="E147" s="183">
        <f>SUM(E142:E146)</f>
        <v>2793</v>
      </c>
      <c r="F147" s="183">
        <f>SUM(F142:F146)</f>
        <v>0</v>
      </c>
      <c r="G147" s="183">
        <f t="shared" si="35"/>
        <v>2793</v>
      </c>
      <c r="H147" s="204">
        <f t="shared" si="36"/>
        <v>3.8572606406118586E-3</v>
      </c>
      <c r="J147" s="136"/>
      <c r="K147" s="136"/>
      <c r="M147" s="242">
        <f t="shared" si="37"/>
        <v>0.64074328974535444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'[11]Sch C'!D158</f>
        <v>203106</v>
      </c>
      <c r="D150" s="277">
        <f>'[11]Sch C'!F158</f>
        <v>0</v>
      </c>
      <c r="E150" s="263">
        <f t="shared" ref="E150:E163" si="38">SUM(C150:D150)</f>
        <v>203106</v>
      </c>
      <c r="F150" s="183"/>
      <c r="G150" s="183">
        <f>IF(ISERROR(E150+F150),"",(E150+F150))</f>
        <v>203106</v>
      </c>
      <c r="H150" s="181">
        <f>IF(ISERROR(G150/$G$183),"",(G150/$G$183))</f>
        <v>0.2804986679814222</v>
      </c>
      <c r="J150" s="265">
        <v>18203.57</v>
      </c>
      <c r="K150" s="265">
        <v>19042.48</v>
      </c>
      <c r="M150" s="242">
        <f t="shared" ref="M150:M164" si="39">IFERROR(G150/G$198,0)</f>
        <v>46.594631796283551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'[11]Sch C'!D159</f>
        <v>0</v>
      </c>
      <c r="D151" s="277">
        <f>'[11]Sch C'!F159</f>
        <v>23267</v>
      </c>
      <c r="E151" s="263">
        <f t="shared" si="38"/>
        <v>23267</v>
      </c>
      <c r="F151" s="183"/>
      <c r="G151" s="183">
        <f>IF(ISERROR(E151+F151),"",(E151+F151))</f>
        <v>23267</v>
      </c>
      <c r="H151" s="181">
        <f>IF(ISERROR(G151/$G$183),"",(G151/$G$183))</f>
        <v>3.2132790306164019E-2</v>
      </c>
      <c r="J151" s="136"/>
      <c r="K151" s="136"/>
      <c r="M151" s="242">
        <f t="shared" si="39"/>
        <v>5.3376921312227577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'[11]Sch C'!D160</f>
        <v>0</v>
      </c>
      <c r="D152" s="277">
        <f>'[11]Sch C'!F160</f>
        <v>0</v>
      </c>
      <c r="E152" s="263">
        <f t="shared" si="38"/>
        <v>0</v>
      </c>
      <c r="F152" s="183"/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42">
        <f t="shared" si="39"/>
        <v>0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'[11]Sch C'!D161</f>
        <v>0</v>
      </c>
      <c r="D153" s="277">
        <f>'[11]Sch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'[11]Sch C'!D162</f>
        <v>375</v>
      </c>
      <c r="D154" s="277">
        <f>'[11]Sch C'!F162</f>
        <v>0</v>
      </c>
      <c r="E154" s="263">
        <f t="shared" si="38"/>
        <v>375</v>
      </c>
      <c r="F154" s="183"/>
      <c r="G154" s="183">
        <f t="shared" si="40"/>
        <v>375</v>
      </c>
      <c r="H154" s="181">
        <f t="shared" si="41"/>
        <v>5.1789213756872426E-4</v>
      </c>
      <c r="J154" s="206"/>
      <c r="K154" s="206"/>
      <c r="M154" s="242">
        <f t="shared" si="39"/>
        <v>8.6028905712319345E-2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'[11]Sch C'!D163</f>
        <v>175</v>
      </c>
      <c r="D155" s="277">
        <f>'[11]Sch C'!F163</f>
        <v>0</v>
      </c>
      <c r="E155" s="263">
        <f t="shared" si="38"/>
        <v>175</v>
      </c>
      <c r="F155" s="183"/>
      <c r="G155" s="183">
        <f t="shared" si="40"/>
        <v>175</v>
      </c>
      <c r="H155" s="181">
        <f t="shared" si="41"/>
        <v>2.4168299753207133E-4</v>
      </c>
      <c r="J155" s="206"/>
      <c r="K155" s="206"/>
      <c r="M155" s="242">
        <f t="shared" si="39"/>
        <v>4.0146822665749024E-2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'[11]Sch C'!D164</f>
        <v>0</v>
      </c>
      <c r="D156" s="277">
        <f>'[11]Sch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'[11]Sch C'!D165</f>
        <v>350</v>
      </c>
      <c r="D157" s="277">
        <f>'[11]Sch C'!F165</f>
        <v>0</v>
      </c>
      <c r="E157" s="263">
        <f t="shared" si="38"/>
        <v>350</v>
      </c>
      <c r="F157" s="183"/>
      <c r="G157" s="183">
        <f t="shared" si="40"/>
        <v>350</v>
      </c>
      <c r="H157" s="181">
        <f t="shared" si="41"/>
        <v>4.8336599506414266E-4</v>
      </c>
      <c r="J157" s="206"/>
      <c r="K157" s="206"/>
      <c r="M157" s="242">
        <f t="shared" si="39"/>
        <v>8.0293645331498048E-2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'[11]Sch C'!D166</f>
        <v>4488</v>
      </c>
      <c r="D158" s="277">
        <f>'[11]Sch C'!F166</f>
        <v>0</v>
      </c>
      <c r="E158" s="263">
        <f t="shared" si="38"/>
        <v>4488</v>
      </c>
      <c r="F158" s="183"/>
      <c r="G158" s="183">
        <f t="shared" si="40"/>
        <v>4488</v>
      </c>
      <c r="H158" s="181">
        <f t="shared" si="41"/>
        <v>6.1981331024224921E-3</v>
      </c>
      <c r="J158" s="206"/>
      <c r="K158" s="206"/>
      <c r="M158" s="242">
        <f t="shared" si="39"/>
        <v>1.0295939435650379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'[11]Sch C'!D167</f>
        <v>0</v>
      </c>
      <c r="D159" s="277">
        <f>'[11]Sch C'!F167</f>
        <v>0</v>
      </c>
      <c r="E159" s="263">
        <f t="shared" si="38"/>
        <v>0</v>
      </c>
      <c r="F159" s="183"/>
      <c r="G159" s="183">
        <f t="shared" si="40"/>
        <v>0</v>
      </c>
      <c r="H159" s="181">
        <f t="shared" si="41"/>
        <v>0</v>
      </c>
      <c r="J159" s="206"/>
      <c r="K159" s="206"/>
      <c r="M159" s="242">
        <f t="shared" si="39"/>
        <v>0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'[11]Sch C'!D168</f>
        <v>104591</v>
      </c>
      <c r="D160" s="277">
        <f>'[11]Sch C'!F168</f>
        <v>0</v>
      </c>
      <c r="E160" s="263">
        <f t="shared" si="38"/>
        <v>104591</v>
      </c>
      <c r="F160" s="183"/>
      <c r="G160" s="183">
        <f t="shared" si="40"/>
        <v>104591</v>
      </c>
      <c r="H160" s="181">
        <f t="shared" si="41"/>
        <v>0.14444495082786785</v>
      </c>
      <c r="J160" s="136"/>
      <c r="K160" s="136"/>
      <c r="M160" s="242">
        <f t="shared" si="39"/>
        <v>23.994264739619179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'[11]Sch C'!D169</f>
        <v>131</v>
      </c>
      <c r="D161" s="277">
        <f>'[11]Sch C'!F169</f>
        <v>0</v>
      </c>
      <c r="E161" s="263">
        <f t="shared" si="38"/>
        <v>131</v>
      </c>
      <c r="F161" s="183"/>
      <c r="G161" s="183">
        <f t="shared" si="40"/>
        <v>131</v>
      </c>
      <c r="H161" s="181">
        <f t="shared" si="41"/>
        <v>1.8091698672400769E-4</v>
      </c>
      <c r="J161" s="136"/>
      <c r="K161" s="136"/>
      <c r="M161" s="242">
        <f t="shared" si="39"/>
        <v>3.0052764395503556E-2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'[11]Sch C'!D170</f>
        <v>2143</v>
      </c>
      <c r="D162" s="277">
        <f>'[11]Sch C'!F170</f>
        <v>0</v>
      </c>
      <c r="E162" s="263">
        <f t="shared" si="38"/>
        <v>2143</v>
      </c>
      <c r="F162" s="183"/>
      <c r="G162" s="183">
        <f t="shared" si="40"/>
        <v>2143</v>
      </c>
      <c r="H162" s="181">
        <f t="shared" si="41"/>
        <v>2.9595809354927365E-3</v>
      </c>
      <c r="J162" s="136"/>
      <c r="K162" s="136"/>
      <c r="M162" s="242">
        <f t="shared" si="39"/>
        <v>0.49162651984400091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'[11]Sch C'!D171</f>
        <v>0</v>
      </c>
      <c r="D163" s="277">
        <f>'[11]Sch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315359</v>
      </c>
      <c r="D164" s="277">
        <f>SUM(D150:D163)</f>
        <v>23267</v>
      </c>
      <c r="E164" s="183">
        <f>SUM(E150:E163)</f>
        <v>338626</v>
      </c>
      <c r="F164" s="183">
        <f>SUM(F150:F163)</f>
        <v>0</v>
      </c>
      <c r="G164" s="183">
        <f>IF(ISERROR(E164+F164),"",(E164+F164))</f>
        <v>338626</v>
      </c>
      <c r="H164" s="181">
        <f>IF(ISERROR(G164/$G$183),"",(G164/$G$183))</f>
        <v>0.46765798127025821</v>
      </c>
      <c r="J164" s="136"/>
      <c r="K164" s="136"/>
      <c r="M164" s="242">
        <f t="shared" si="39"/>
        <v>77.684331268639596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'[11]Sch C'!D186</f>
        <v>0</v>
      </c>
      <c r="D167" s="277">
        <f>'[11]Sch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'[11]Sch C'!D187</f>
        <v>0</v>
      </c>
      <c r="D168" s="277">
        <f>'[11]Sch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'[11]Sch C'!D188</f>
        <v>0</v>
      </c>
      <c r="D169" s="277">
        <f>'[11]Sch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'[11]Sch C'!D189</f>
        <v>2700</v>
      </c>
      <c r="D170" s="277">
        <f>'[11]Sch C'!F189</f>
        <v>0</v>
      </c>
      <c r="E170" s="263">
        <f t="shared" si="42"/>
        <v>2700</v>
      </c>
      <c r="F170" s="183"/>
      <c r="G170" s="183">
        <f>IF(ISERROR(E170+F170),"",(E170+F170))</f>
        <v>2700</v>
      </c>
      <c r="H170" s="181">
        <f>IF(ISERROR(G170/$G$183),"",(G170/$G$183))</f>
        <v>3.7288233904948149E-3</v>
      </c>
      <c r="I170" s="215"/>
      <c r="J170" s="211"/>
      <c r="K170" s="42"/>
      <c r="M170" s="242">
        <f t="shared" si="43"/>
        <v>0.61940812112869925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'[11]Sch C'!D190</f>
        <v>0</v>
      </c>
      <c r="D171" s="277">
        <f>'[11]Sch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'[11]Sch C'!D191</f>
        <v>2490</v>
      </c>
      <c r="D172" s="277">
        <f>'[11]Sch C'!F191</f>
        <v>0</v>
      </c>
      <c r="E172" s="263">
        <f t="shared" si="42"/>
        <v>2490</v>
      </c>
      <c r="F172" s="183"/>
      <c r="G172" s="183">
        <f t="shared" ref="G172:G181" si="44">IF(ISERROR(E172+F172),"",(E172+F172))</f>
        <v>2490</v>
      </c>
      <c r="H172" s="181">
        <f t="shared" ref="H172:H180" si="45">IF(ISERROR(G172/$G$183),"",(G172/$G$183))</f>
        <v>3.4388037934563291E-3</v>
      </c>
      <c r="I172" s="215"/>
      <c r="J172" s="211"/>
      <c r="K172" s="42"/>
      <c r="M172" s="242">
        <f t="shared" si="43"/>
        <v>0.57123193392980043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'[11]Sch C'!D192</f>
        <v>88</v>
      </c>
      <c r="D173" s="277">
        <f>'[11]Sch C'!F192</f>
        <v>0</v>
      </c>
      <c r="E173" s="263">
        <f t="shared" si="42"/>
        <v>88</v>
      </c>
      <c r="F173" s="183"/>
      <c r="G173" s="183">
        <f t="shared" si="44"/>
        <v>88</v>
      </c>
      <c r="H173" s="181">
        <f t="shared" si="45"/>
        <v>1.2153202161612731E-4</v>
      </c>
      <c r="I173" s="215"/>
      <c r="J173" s="211"/>
      <c r="K173" s="42"/>
      <c r="M173" s="242">
        <f t="shared" si="43"/>
        <v>2.0188116540490939E-2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'[11]Sch C'!D193</f>
        <v>0</v>
      </c>
      <c r="D174" s="277">
        <f>'[11]Sch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'[11]Sch C'!D194</f>
        <v>0</v>
      </c>
      <c r="D175" s="277">
        <f>'[11]Sch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'[11]Sch C'!D195</f>
        <v>0</v>
      </c>
      <c r="D176" s="277">
        <f>'[11]Sch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'[11]Sch C'!D196</f>
        <v>0</v>
      </c>
      <c r="D177" s="277">
        <f>'[11]Sch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'[11]Sch C'!D197</f>
        <v>979</v>
      </c>
      <c r="D178" s="277">
        <f>'[11]Sch C'!F197</f>
        <v>0</v>
      </c>
      <c r="E178" s="263">
        <f t="shared" si="42"/>
        <v>979</v>
      </c>
      <c r="F178" s="183"/>
      <c r="G178" s="183">
        <f t="shared" si="44"/>
        <v>979</v>
      </c>
      <c r="H178" s="181">
        <f t="shared" si="45"/>
        <v>1.3520437404794161E-3</v>
      </c>
      <c r="I178" s="215"/>
      <c r="J178" s="211"/>
      <c r="K178" s="42"/>
      <c r="M178" s="242">
        <f t="shared" si="43"/>
        <v>0.22459279651296168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'[11]Sch C'!D198</f>
        <v>0</v>
      </c>
      <c r="D179" s="277">
        <f>'[11]Sch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'[11]Sch C'!D199</f>
        <v>0</v>
      </c>
      <c r="D180" s="277">
        <f>'[11]Sch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6257</v>
      </c>
      <c r="D181" s="277">
        <f>SUM(D167:D180)</f>
        <v>0</v>
      </c>
      <c r="E181" s="218">
        <f>SUM(E167:E180)</f>
        <v>6257</v>
      </c>
      <c r="F181" s="218">
        <f>SUM(F167:F180)</f>
        <v>0</v>
      </c>
      <c r="G181" s="183">
        <f t="shared" si="44"/>
        <v>6257</v>
      </c>
      <c r="H181" s="181">
        <f>IF(ISERROR(G181/$G$183),"",(G181/$G$183))</f>
        <v>8.6412029460466878E-3</v>
      </c>
      <c r="I181" s="219"/>
      <c r="J181" s="211"/>
      <c r="K181" s="211"/>
      <c r="M181" s="242">
        <f t="shared" si="43"/>
        <v>1.4354209681119523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724446</v>
      </c>
      <c r="D183" s="277">
        <f>SUM(D21:D181)/2</f>
        <v>-357</v>
      </c>
      <c r="E183" s="262">
        <f>SUM(E21:E181)/2</f>
        <v>724089</v>
      </c>
      <c r="F183" s="179">
        <f>SUM(F21:F181)/2</f>
        <v>0</v>
      </c>
      <c r="G183" s="179">
        <f>SUM(G21:G181)/2</f>
        <v>724089</v>
      </c>
      <c r="H183" s="181">
        <f>IF(ISERROR(G183/$G$183),"",(G183/$G$183))</f>
        <v>1</v>
      </c>
      <c r="J183" s="265">
        <f>SUM(J21:J181)</f>
        <v>21023.57</v>
      </c>
      <c r="K183" s="265">
        <f>SUM(K21:K181)</f>
        <v>22162.48</v>
      </c>
      <c r="M183" s="242">
        <f>IFERROR(G183/G$198,0)</f>
        <v>166.11355815554026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'[11]Sch C'!D204</f>
        <v>724446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224"/>
      <c r="D188" s="224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42625</v>
      </c>
      <c r="D190" s="277">
        <f>D17-D183</f>
        <v>2716</v>
      </c>
      <c r="E190" s="263">
        <f>E17-E183</f>
        <v>45341</v>
      </c>
      <c r="F190" s="180">
        <f>F17-F183</f>
        <v>0</v>
      </c>
      <c r="G190" s="180">
        <f>G17-G183</f>
        <v>45341</v>
      </c>
      <c r="J190" s="136"/>
      <c r="K190" s="136"/>
      <c r="M190" s="242">
        <f>IFERROR(G190/G$198,0)</f>
        <v>10.401697637072724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'[11]Sch D'!C9</f>
        <v>4359</v>
      </c>
      <c r="D194" s="231"/>
      <c r="E194" s="268">
        <f>C194+D194</f>
        <v>4359</v>
      </c>
      <c r="F194" s="225"/>
      <c r="G194" s="227">
        <f>E194+F194</f>
        <v>4359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9">
        <f>'[11]Sch D'!D9</f>
        <v>0</v>
      </c>
      <c r="D195" s="231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9">
        <f>'[11]Sch D'!E9</f>
        <v>0</v>
      </c>
      <c r="D196" s="231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'[11]Sch D'!F9</f>
        <v>0</v>
      </c>
      <c r="D197" s="231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4359</v>
      </c>
      <c r="D198" s="231"/>
      <c r="E198" s="269">
        <f>SUM(E194:E197)</f>
        <v>4359</v>
      </c>
      <c r="F198" s="232">
        <f>SUM(F194:F197)</f>
        <v>0</v>
      </c>
      <c r="G198" s="232">
        <f>SUM(G194:G197)</f>
        <v>4359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233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23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'[11]Sch D'!G22</f>
        <v>12</v>
      </c>
      <c r="D201" s="226"/>
      <c r="E201" s="268">
        <f>C201+D201</f>
        <v>12</v>
      </c>
      <c r="F201" s="225"/>
      <c r="G201" s="227">
        <f>E201+F201</f>
        <v>12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'[11]Sch D'!G24</f>
        <v>12</v>
      </c>
      <c r="D202" s="226"/>
      <c r="E202" s="268">
        <f>C202+D202</f>
        <v>12</v>
      </c>
      <c r="F202" s="228"/>
      <c r="G202" s="227">
        <f>E202+F202</f>
        <v>12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23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'[11]Sch D'!G28</f>
        <v>4380</v>
      </c>
      <c r="D205" s="290"/>
      <c r="E205" s="264">
        <f>E201*E203</f>
        <v>4380</v>
      </c>
      <c r="F205" s="36"/>
      <c r="G205" s="225">
        <f>G201*G203</f>
        <v>4380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'[11]Sch D'!G30</f>
        <v>0.99520547945205484</v>
      </c>
      <c r="D206" s="36"/>
      <c r="E206" s="270">
        <f>IFERROR(E198/E205,"0")</f>
        <v>0.99520547945205484</v>
      </c>
      <c r="F206" s="186"/>
      <c r="G206" s="238">
        <f>G198/G205</f>
        <v>0.99520547945205484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'[11]Sch D'!G32</f>
        <v>0.99520547945205484</v>
      </c>
      <c r="D207" s="36"/>
      <c r="E207" s="270">
        <f>IFERROR((E194+E195)/E205,"0")</f>
        <v>0.99520547945205484</v>
      </c>
      <c r="F207" s="186"/>
      <c r="G207" s="238">
        <f>(G194+G195)/G205</f>
        <v>0.99520547945205484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'[11]Sch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F212" s="51" t="s">
        <v>307</v>
      </c>
      <c r="G212" s="239"/>
    </row>
    <row r="213" spans="1:11">
      <c r="F213" s="51" t="s">
        <v>308</v>
      </c>
      <c r="G213" s="239"/>
    </row>
  </sheetData>
  <phoneticPr fontId="0" type="noConversion"/>
  <conditionalFormatting sqref="D2">
    <cfRule type="cellIs" dxfId="13" priority="2" stopIfTrue="1" operator="equal">
      <formula>0</formula>
    </cfRule>
  </conditionalFormatting>
  <conditionalFormatting sqref="C2">
    <cfRule type="cellIs" dxfId="12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FF00"/>
    <pageSetUpPr fitToPage="1"/>
  </sheetPr>
  <dimension ref="A1:N213"/>
  <sheetViews>
    <sheetView showGridLines="0" zoomScaleNormal="10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6384" width="11.69921875" style="52"/>
  </cols>
  <sheetData>
    <row r="1" spans="1:14" ht="22.5"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7" t="s">
        <v>366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300">
        <f>'[12]Sch B'!E10</f>
        <v>1869301</v>
      </c>
      <c r="D12" s="300">
        <f>'[12]Sch B'!G10</f>
        <v>0</v>
      </c>
      <c r="E12" s="263">
        <f>SUM(C12:D12)</f>
        <v>1869301</v>
      </c>
      <c r="F12" s="180"/>
      <c r="G12" s="180">
        <f>IF(ISERROR(E12+F12)," ",(E12+F12))</f>
        <v>1869301</v>
      </c>
      <c r="H12" s="181">
        <f t="shared" ref="H12:H17" si="0">IF(ISERROR(G12/$G$17),"",(G12/$G$17))</f>
        <v>0.99057279166717449</v>
      </c>
      <c r="J12" s="250" t="s">
        <v>346</v>
      </c>
      <c r="K12" s="251">
        <f>G17</f>
        <v>1887091</v>
      </c>
      <c r="M12" s="242">
        <f>IFERROR(G12/G$194,0)</f>
        <v>174.39136113443419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300">
        <f>'[12]Sch B'!E15</f>
        <v>0</v>
      </c>
      <c r="D13" s="300">
        <f>'[12]Sch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2473984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300">
        <f>'[12]Sch B'!E20</f>
        <v>0</v>
      </c>
      <c r="D14" s="300">
        <f>'[12]Sch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10719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300">
        <f>'[12]Sch B'!E25</f>
        <v>0</v>
      </c>
      <c r="D15" s="300">
        <f>'[12]Sch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35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300">
        <f>'[12]Sch B'!E40</f>
        <v>13157</v>
      </c>
      <c r="D16" s="300">
        <f>'[12]Sch B'!G40</f>
        <v>4633</v>
      </c>
      <c r="E16" s="263">
        <f t="shared" si="1"/>
        <v>17790</v>
      </c>
      <c r="F16" s="183"/>
      <c r="G16" s="183">
        <f>IF(ISERROR(E16+F16),"",(E16+F16))</f>
        <v>17790</v>
      </c>
      <c r="H16" s="184">
        <f t="shared" si="0"/>
        <v>9.4272083328254975E-3</v>
      </c>
      <c r="J16" s="252" t="s">
        <v>350</v>
      </c>
      <c r="K16" s="253">
        <f>G205</f>
        <v>12775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300">
        <f>SUM(C12:C16)</f>
        <v>1882458</v>
      </c>
      <c r="D17" s="300">
        <f>SUM(D12:D16)</f>
        <v>4633</v>
      </c>
      <c r="E17" s="183">
        <f>SUM(E12:E16)</f>
        <v>1887091</v>
      </c>
      <c r="F17" s="183">
        <f>SUM(F12:F16)</f>
        <v>0</v>
      </c>
      <c r="G17" s="183">
        <f>IF(ISERROR(E17+F17),"",(E17+F17))</f>
        <v>1887091</v>
      </c>
      <c r="H17" s="184">
        <f t="shared" si="0"/>
        <v>1</v>
      </c>
      <c r="J17" s="252"/>
      <c r="K17" s="253"/>
      <c r="M17" s="242">
        <f>IFERROR(G17/G$198,0)</f>
        <v>176.05103087974624</v>
      </c>
      <c r="N17" s="245">
        <f>SUMMARY!M17</f>
        <v>173.07279447667307</v>
      </c>
    </row>
    <row r="18" spans="1:14" s="43" customFormat="1">
      <c r="A18" s="42"/>
      <c r="B18" s="185"/>
      <c r="C18" s="301"/>
      <c r="D18" s="301"/>
      <c r="E18" s="28"/>
      <c r="F18" s="28"/>
      <c r="G18" s="28"/>
      <c r="H18" s="186"/>
      <c r="J18" s="252" t="s">
        <v>188</v>
      </c>
      <c r="K18" s="253">
        <f>J183</f>
        <v>102622.25</v>
      </c>
    </row>
    <row r="19" spans="1:14">
      <c r="A19" s="31" t="s">
        <v>336</v>
      </c>
      <c r="B19" s="187" t="s">
        <v>157</v>
      </c>
      <c r="C19" s="302"/>
      <c r="D19" s="303"/>
      <c r="F19" s="25"/>
      <c r="G19" s="25"/>
      <c r="J19" s="254" t="s">
        <v>309</v>
      </c>
      <c r="K19" s="255">
        <f>K183</f>
        <v>107611.25</v>
      </c>
    </row>
    <row r="20" spans="1:14">
      <c r="A20" s="188" t="s">
        <v>197</v>
      </c>
      <c r="B20" s="164" t="s">
        <v>19</v>
      </c>
      <c r="C20" s="304"/>
      <c r="D20" s="304"/>
    </row>
    <row r="21" spans="1:14" s="43" customFormat="1">
      <c r="A21" s="130" t="s">
        <v>198</v>
      </c>
      <c r="B21" s="116" t="s">
        <v>20</v>
      </c>
      <c r="C21" s="300">
        <f>'[12]Sch C'!D10</f>
        <v>66076</v>
      </c>
      <c r="D21" s="300">
        <f>'[12]Sch C'!F10</f>
        <v>0</v>
      </c>
      <c r="E21" s="263">
        <f t="shared" ref="E21:E56" si="2">SUM(C21:D21)</f>
        <v>66076</v>
      </c>
      <c r="F21" s="180"/>
      <c r="G21" s="180">
        <f t="shared" ref="G21:G57" si="3">IF(ISERROR(E21+F21),"",(E21+F21))</f>
        <v>66076</v>
      </c>
      <c r="H21" s="181">
        <f>IF(ISERROR(G21/$G$183),"",(G21/$G$183))</f>
        <v>2.670833764486755E-2</v>
      </c>
      <c r="J21" s="265">
        <v>1876</v>
      </c>
      <c r="K21" s="265">
        <v>2160</v>
      </c>
      <c r="M21" s="242">
        <f>IFERROR(G21/G$198,0)</f>
        <v>6.1643810056908297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300">
        <f>'[12]Sch C'!D11</f>
        <v>0</v>
      </c>
      <c r="D22" s="300">
        <f>'[12]Sch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300">
        <f>'[12]Sch C'!D12</f>
        <v>27272</v>
      </c>
      <c r="D23" s="300">
        <f>'[12]Sch C'!F12</f>
        <v>0</v>
      </c>
      <c r="E23" s="263">
        <f t="shared" si="2"/>
        <v>27272</v>
      </c>
      <c r="F23" s="183"/>
      <c r="G23" s="183">
        <f t="shared" si="3"/>
        <v>27272</v>
      </c>
      <c r="H23" s="181">
        <f t="shared" si="4"/>
        <v>1.1023515107615895E-2</v>
      </c>
      <c r="J23" s="189">
        <v>1904</v>
      </c>
      <c r="K23" s="189">
        <v>2095.36</v>
      </c>
      <c r="M23" s="242">
        <f t="shared" si="5"/>
        <v>2.5442671891034609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300">
        <f>'[12]Sch C'!D13</f>
        <v>139725</v>
      </c>
      <c r="D24" s="300">
        <f>'[12]Sch C'!F13</f>
        <v>-129571</v>
      </c>
      <c r="E24" s="263">
        <f t="shared" si="2"/>
        <v>10154</v>
      </c>
      <c r="F24" s="183"/>
      <c r="G24" s="183">
        <f t="shared" si="3"/>
        <v>10154</v>
      </c>
      <c r="H24" s="181">
        <f t="shared" si="4"/>
        <v>4.1043111030629135E-3</v>
      </c>
      <c r="J24" s="136"/>
      <c r="K24" s="136"/>
      <c r="M24" s="242">
        <f t="shared" si="5"/>
        <v>0.94728985912865005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300">
        <f>'[12]Sch C'!D14</f>
        <v>0</v>
      </c>
      <c r="D25" s="300">
        <f>'[12]Sch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300">
        <f>'[12]Sch C'!D15</f>
        <v>124223</v>
      </c>
      <c r="D26" s="300">
        <f>'[12]Sch C'!F15</f>
        <v>0</v>
      </c>
      <c r="E26" s="263">
        <f t="shared" si="2"/>
        <v>124223</v>
      </c>
      <c r="F26" s="183"/>
      <c r="G26" s="183">
        <f t="shared" si="3"/>
        <v>124223</v>
      </c>
      <c r="H26" s="181">
        <f t="shared" si="4"/>
        <v>5.0211723277110924E-2</v>
      </c>
      <c r="J26" s="136"/>
      <c r="K26" s="136"/>
      <c r="M26" s="242">
        <f t="shared" si="5"/>
        <v>11.589047485772927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300">
        <f>'[12]Sch C'!D16</f>
        <v>169680</v>
      </c>
      <c r="D27" s="300">
        <f>'[12]Sch C'!F16</f>
        <v>14315</v>
      </c>
      <c r="E27" s="263">
        <f t="shared" si="2"/>
        <v>183995</v>
      </c>
      <c r="F27" s="183"/>
      <c r="G27" s="183">
        <f t="shared" si="3"/>
        <v>183995</v>
      </c>
      <c r="H27" s="181">
        <f t="shared" si="4"/>
        <v>7.4371944200124177E-2</v>
      </c>
      <c r="J27" s="136"/>
      <c r="K27" s="136"/>
      <c r="M27" s="242">
        <f t="shared" si="5"/>
        <v>17.165313928538112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300">
        <f>'[12]Sch C'!D17</f>
        <v>0</v>
      </c>
      <c r="D28" s="300">
        <f>'[12]Sch C'!F17</f>
        <v>0</v>
      </c>
      <c r="E28" s="263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42">
        <f t="shared" si="5"/>
        <v>0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300">
        <f>'[12]Sch C'!D18</f>
        <v>9956</v>
      </c>
      <c r="D29" s="300">
        <f>'[12]Sch C'!F18</f>
        <v>0</v>
      </c>
      <c r="E29" s="263">
        <f t="shared" si="2"/>
        <v>9956</v>
      </c>
      <c r="F29" s="183"/>
      <c r="G29" s="183">
        <f t="shared" si="3"/>
        <v>9956</v>
      </c>
      <c r="H29" s="181">
        <f t="shared" si="4"/>
        <v>4.0242782491721855E-3</v>
      </c>
      <c r="J29" s="136"/>
      <c r="K29" s="136"/>
      <c r="M29" s="242">
        <f t="shared" si="5"/>
        <v>0.92881798675249561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300">
        <f>'[12]Sch C'!D19</f>
        <v>4359</v>
      </c>
      <c r="D30" s="300">
        <f>'[12]Sch C'!F19</f>
        <v>0</v>
      </c>
      <c r="E30" s="263">
        <f t="shared" si="2"/>
        <v>4359</v>
      </c>
      <c r="F30" s="183"/>
      <c r="G30" s="183">
        <f t="shared" si="3"/>
        <v>4359</v>
      </c>
      <c r="H30" s="181">
        <f t="shared" si="4"/>
        <v>1.7619354045943709E-3</v>
      </c>
      <c r="J30" s="136"/>
      <c r="K30" s="136"/>
      <c r="M30" s="242">
        <f t="shared" si="5"/>
        <v>0.406661069129583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300">
        <f>'[12]Sch C'!D20</f>
        <v>9856</v>
      </c>
      <c r="D31" s="300">
        <f>'[12]Sch C'!F20</f>
        <v>-3195</v>
      </c>
      <c r="E31" s="263">
        <f t="shared" si="2"/>
        <v>6661</v>
      </c>
      <c r="F31" s="183"/>
      <c r="G31" s="183">
        <f t="shared" si="3"/>
        <v>6661</v>
      </c>
      <c r="H31" s="181">
        <f t="shared" si="4"/>
        <v>2.6924183826572846E-3</v>
      </c>
      <c r="J31" s="136"/>
      <c r="K31" s="136"/>
      <c r="M31" s="242">
        <f t="shared" si="5"/>
        <v>0.621419908573561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300">
        <f>'[12]Sch C'!D21</f>
        <v>0</v>
      </c>
      <c r="D32" s="300">
        <f>'[12]Sch C'!F21</f>
        <v>0</v>
      </c>
      <c r="E32" s="263">
        <f t="shared" si="2"/>
        <v>0</v>
      </c>
      <c r="F32" s="183"/>
      <c r="G32" s="183">
        <f t="shared" si="3"/>
        <v>0</v>
      </c>
      <c r="H32" s="181">
        <f t="shared" si="4"/>
        <v>0</v>
      </c>
      <c r="J32" s="136"/>
      <c r="K32" s="136"/>
      <c r="M32" s="242">
        <f t="shared" si="5"/>
        <v>0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300">
        <f>'[12]Sch C'!D22</f>
        <v>0</v>
      </c>
      <c r="D33" s="300">
        <f>'[12]Sch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300">
        <f>'[12]Sch C'!D23</f>
        <v>7047</v>
      </c>
      <c r="D34" s="300">
        <f>'[12]Sch C'!F23</f>
        <v>0</v>
      </c>
      <c r="E34" s="263">
        <f t="shared" si="2"/>
        <v>7047</v>
      </c>
      <c r="F34" s="183"/>
      <c r="G34" s="183">
        <f t="shared" si="3"/>
        <v>7047</v>
      </c>
      <c r="H34" s="181">
        <f t="shared" si="4"/>
        <v>2.8484420271109273E-3</v>
      </c>
      <c r="J34" s="136"/>
      <c r="K34" s="136"/>
      <c r="M34" s="242">
        <f t="shared" si="5"/>
        <v>0.65743073047858946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300">
        <f>'[12]Sch C'!D24</f>
        <v>0</v>
      </c>
      <c r="D35" s="300">
        <f>'[12]Sch C'!F24</f>
        <v>0</v>
      </c>
      <c r="E35" s="263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300">
        <f>'[12]Sch C'!D25</f>
        <v>4832</v>
      </c>
      <c r="D36" s="300">
        <f>'[12]Sch C'!F25</f>
        <v>-324</v>
      </c>
      <c r="E36" s="263">
        <f t="shared" si="2"/>
        <v>4508</v>
      </c>
      <c r="F36" s="183"/>
      <c r="G36" s="183">
        <f t="shared" si="3"/>
        <v>4508</v>
      </c>
      <c r="H36" s="181">
        <f t="shared" si="4"/>
        <v>1.822162148178808E-3</v>
      </c>
      <c r="J36" s="136"/>
      <c r="K36" s="136"/>
      <c r="M36" s="242">
        <f t="shared" si="5"/>
        <v>0.4205616195540629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300">
        <f>'[12]Sch C'!D26</f>
        <v>90889</v>
      </c>
      <c r="D37" s="300">
        <f>'[12]Sch C'!F26</f>
        <v>0</v>
      </c>
      <c r="E37" s="263">
        <f t="shared" si="2"/>
        <v>90889</v>
      </c>
      <c r="F37" s="183"/>
      <c r="G37" s="183">
        <f t="shared" si="3"/>
        <v>90889</v>
      </c>
      <c r="H37" s="181">
        <f t="shared" si="4"/>
        <v>3.6737909380173843E-2</v>
      </c>
      <c r="J37" s="136"/>
      <c r="K37" s="136"/>
      <c r="M37" s="242">
        <f t="shared" si="5"/>
        <v>8.4792424666480084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300">
        <f>'[12]Sch C'!D27</f>
        <v>0</v>
      </c>
      <c r="D38" s="300">
        <f>'[12]Sch C'!F27</f>
        <v>0</v>
      </c>
      <c r="E38" s="263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300">
        <f>'[12]Sch C'!D28</f>
        <v>0</v>
      </c>
      <c r="D39" s="300">
        <f>'[12]Sch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300">
        <f>'[12]Sch C'!D29</f>
        <v>2171</v>
      </c>
      <c r="D40" s="300">
        <f>'[12]Sch C'!F29</f>
        <v>-2171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300">
        <f>'[12]Sch C'!D30</f>
        <v>0</v>
      </c>
      <c r="D41" s="300">
        <f>'[12]Sch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300">
        <f>'[12]Sch C'!D31</f>
        <v>31983</v>
      </c>
      <c r="D42" s="300">
        <f>'[12]Sch C'!F31</f>
        <v>0</v>
      </c>
      <c r="E42" s="263">
        <f t="shared" si="2"/>
        <v>31983</v>
      </c>
      <c r="F42" s="183"/>
      <c r="G42" s="183">
        <f t="shared" si="3"/>
        <v>31983</v>
      </c>
      <c r="H42" s="181">
        <f t="shared" si="4"/>
        <v>1.2927731141349338E-2</v>
      </c>
      <c r="J42" s="136"/>
      <c r="K42" s="136"/>
      <c r="M42" s="242">
        <f t="shared" si="5"/>
        <v>2.9837671424573187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300">
        <f>'[12]Sch C'!D32</f>
        <v>0</v>
      </c>
      <c r="D43" s="300">
        <f>'[12]Sch C'!F32</f>
        <v>0</v>
      </c>
      <c r="E43" s="263">
        <f t="shared" si="2"/>
        <v>0</v>
      </c>
      <c r="F43" s="183"/>
      <c r="G43" s="183">
        <f t="shared" si="3"/>
        <v>0</v>
      </c>
      <c r="H43" s="181">
        <f t="shared" si="4"/>
        <v>0</v>
      </c>
      <c r="J43" s="136"/>
      <c r="K43" s="136"/>
      <c r="M43" s="242">
        <f t="shared" si="5"/>
        <v>0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300">
        <f>'[12]Sch C'!D33</f>
        <v>0</v>
      </c>
      <c r="D44" s="300">
        <f>'[12]Sch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300">
        <f>'[12]Sch C'!D34</f>
        <v>0</v>
      </c>
      <c r="D45" s="300">
        <f>'[12]Sch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300">
        <f>'[12]Sch C'!D35</f>
        <v>0</v>
      </c>
      <c r="D46" s="300">
        <f>'[12]Sch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300">
        <f>'[12]Sch C'!D36</f>
        <v>0</v>
      </c>
      <c r="D47" s="300">
        <f>'[12]Sch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300">
        <f>'[12]Sch C'!D37</f>
        <v>0</v>
      </c>
      <c r="D48" s="300">
        <f>'[12]Sch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300">
        <f>'[12]Sch C'!D38</f>
        <v>0</v>
      </c>
      <c r="D49" s="300">
        <f>'[12]Sch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300">
        <f>'[12]Sch C'!D39</f>
        <v>46</v>
      </c>
      <c r="D50" s="300">
        <f>'[12]Sch C'!F39</f>
        <v>0</v>
      </c>
      <c r="E50" s="263">
        <f t="shared" si="2"/>
        <v>46</v>
      </c>
      <c r="F50" s="183"/>
      <c r="G50" s="183">
        <f t="shared" si="3"/>
        <v>46</v>
      </c>
      <c r="H50" s="181">
        <f t="shared" si="4"/>
        <v>1.859349130794702E-5</v>
      </c>
      <c r="J50" s="136"/>
      <c r="K50" s="136"/>
      <c r="M50" s="242">
        <f t="shared" si="5"/>
        <v>4.2914450974904372E-3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300">
        <f>'[12]Sch C'!D40</f>
        <v>0</v>
      </c>
      <c r="D51" s="300">
        <f>'[12]Sch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300">
        <f>'[12]Sch C'!D41</f>
        <v>6420</v>
      </c>
      <c r="D52" s="300">
        <f>'[12]Sch C'!F41</f>
        <v>0</v>
      </c>
      <c r="E52" s="263">
        <f t="shared" si="2"/>
        <v>6420</v>
      </c>
      <c r="F52" s="183"/>
      <c r="G52" s="183">
        <f t="shared" si="3"/>
        <v>6420</v>
      </c>
      <c r="H52" s="181">
        <f t="shared" si="4"/>
        <v>2.5950046564569536E-3</v>
      </c>
      <c r="J52" s="136"/>
      <c r="K52" s="136"/>
      <c r="M52" s="242">
        <f t="shared" si="5"/>
        <v>0.59893646795410016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300">
        <f>'[12]Sch C'!D42</f>
        <v>0</v>
      </c>
      <c r="D53" s="300">
        <f>'[12]Sch C'!F42</f>
        <v>0</v>
      </c>
      <c r="E53" s="263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42">
        <f t="shared" si="5"/>
        <v>0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300">
        <f>'[12]Sch C'!D43</f>
        <v>3522</v>
      </c>
      <c r="D54" s="300">
        <f>'[12]Sch C'!F43</f>
        <v>0</v>
      </c>
      <c r="E54" s="263">
        <f t="shared" si="2"/>
        <v>3522</v>
      </c>
      <c r="F54" s="183"/>
      <c r="G54" s="183">
        <f t="shared" si="3"/>
        <v>3522</v>
      </c>
      <c r="H54" s="181">
        <f t="shared" si="4"/>
        <v>1.4236147040562915E-3</v>
      </c>
      <c r="J54" s="136"/>
      <c r="K54" s="136"/>
      <c r="M54" s="242">
        <f t="shared" si="5"/>
        <v>0.32857542681220264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300">
        <f>'[12]Sch C'!D44</f>
        <v>0</v>
      </c>
      <c r="D55" s="300">
        <f>'[12]Sch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300">
        <f>'[12]Sch C'!D45</f>
        <v>0</v>
      </c>
      <c r="D56" s="300">
        <f>'[12]Sch C'!F45</f>
        <v>0</v>
      </c>
      <c r="E56" s="263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42">
        <f t="shared" si="5"/>
        <v>0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300">
        <f>SUM(C21:C56)</f>
        <v>698057</v>
      </c>
      <c r="D57" s="300">
        <f>SUM(D21:D56)</f>
        <v>-120946</v>
      </c>
      <c r="E57" s="183">
        <f>SUM(E21:E56)</f>
        <v>577111</v>
      </c>
      <c r="F57" s="183">
        <f>SUM(F21:F56)</f>
        <v>0</v>
      </c>
      <c r="G57" s="183">
        <f t="shared" si="3"/>
        <v>577111</v>
      </c>
      <c r="H57" s="181">
        <f t="shared" si="4"/>
        <v>0.23327192091783941</v>
      </c>
      <c r="J57" s="136"/>
      <c r="K57" s="136"/>
      <c r="M57" s="242">
        <f t="shared" si="5"/>
        <v>53.84000373169139</v>
      </c>
      <c r="N57" s="247">
        <f>SUMMARY!M57</f>
        <v>35.45342697329253</v>
      </c>
    </row>
    <row r="58" spans="1:14" s="43" customFormat="1">
      <c r="A58" s="42"/>
      <c r="C58" s="301"/>
      <c r="D58" s="301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301"/>
      <c r="D59" s="301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300">
        <f>'[12]Sch C'!D57</f>
        <v>1002</v>
      </c>
      <c r="D60" s="300">
        <f>'[12]Sch C'!F57</f>
        <v>0</v>
      </c>
      <c r="E60" s="263">
        <f t="shared" ref="E60:E76" si="6">SUM(C60:D60)</f>
        <v>1002</v>
      </c>
      <c r="F60" s="179">
        <v>-1002</v>
      </c>
      <c r="G60" s="179">
        <f>IF(ISERROR(E60+F60),"",(E60+F60))</f>
        <v>0</v>
      </c>
      <c r="H60" s="181">
        <f>IF(ISERROR(G60/$G$183),"",(G60/$G$183))</f>
        <v>0</v>
      </c>
      <c r="J60" s="136"/>
      <c r="K60" s="136"/>
      <c r="M60" s="242">
        <f>IFERROR(G60/G$198,0)</f>
        <v>0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300">
        <f>'[12]Sch C'!D58</f>
        <v>28201</v>
      </c>
      <c r="D61" s="300">
        <f>'[12]Sch C'!F58</f>
        <v>0</v>
      </c>
      <c r="E61" s="263">
        <f t="shared" si="6"/>
        <v>28201</v>
      </c>
      <c r="F61" s="179"/>
      <c r="G61" s="179">
        <f t="shared" ref="G61:G76" si="7">IF(ISERROR(E61+F61),"",(E61+F61))</f>
        <v>28201</v>
      </c>
      <c r="H61" s="181">
        <f t="shared" ref="H61:H76" si="8">IF(ISERROR(G61/$G$183),"",(G61/$G$183))</f>
        <v>1.1399022790769868E-2</v>
      </c>
      <c r="J61" s="136"/>
      <c r="K61" s="136"/>
      <c r="M61" s="242">
        <f t="shared" ref="M61:M77" si="9">IFERROR(G61/G$198,0)</f>
        <v>2.6309357216158222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300">
        <f>'[12]Sch C'!D59</f>
        <v>80061</v>
      </c>
      <c r="D62" s="300">
        <f>'[12]Sch C'!F59</f>
        <v>-7102</v>
      </c>
      <c r="E62" s="263">
        <f t="shared" si="6"/>
        <v>72959</v>
      </c>
      <c r="F62" s="179"/>
      <c r="G62" s="179">
        <f t="shared" si="7"/>
        <v>72959</v>
      </c>
      <c r="H62" s="181">
        <f t="shared" si="8"/>
        <v>2.9490489833402318E-2</v>
      </c>
      <c r="J62" s="136"/>
      <c r="K62" s="136"/>
      <c r="M62" s="242">
        <f t="shared" si="9"/>
        <v>6.8065118014740182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300">
        <f>'[12]Sch C'!D60</f>
        <v>0</v>
      </c>
      <c r="D63" s="300">
        <f>'[12]Sch C'!F60</f>
        <v>0</v>
      </c>
      <c r="E63" s="263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42">
        <f t="shared" si="9"/>
        <v>0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300">
        <f>'[12]Sch C'!D61</f>
        <v>6475</v>
      </c>
      <c r="D64" s="300">
        <f>'[12]Sch C'!F61</f>
        <v>0</v>
      </c>
      <c r="E64" s="263">
        <f t="shared" si="6"/>
        <v>6475</v>
      </c>
      <c r="F64" s="179"/>
      <c r="G64" s="179">
        <f t="shared" si="7"/>
        <v>6475</v>
      </c>
      <c r="H64" s="181">
        <f t="shared" si="8"/>
        <v>2.617236004759934E-3</v>
      </c>
      <c r="J64" s="136"/>
      <c r="K64" s="136"/>
      <c r="M64" s="242">
        <f t="shared" si="9"/>
        <v>0.60406754361414317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300">
        <f>'[12]Sch C'!D62</f>
        <v>0</v>
      </c>
      <c r="D65" s="300">
        <f>'[12]Sch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300">
        <f>'[12]Sch C'!D63</f>
        <v>0</v>
      </c>
      <c r="D66" s="300">
        <f>'[12]Sch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300">
        <f>'[12]Sch C'!D64</f>
        <v>12396</v>
      </c>
      <c r="D67" s="300">
        <f>'[12]Sch C'!F64</f>
        <v>0</v>
      </c>
      <c r="E67" s="263">
        <f t="shared" si="6"/>
        <v>12396</v>
      </c>
      <c r="F67" s="179"/>
      <c r="G67" s="179">
        <f t="shared" si="7"/>
        <v>12396</v>
      </c>
      <c r="H67" s="181">
        <f t="shared" si="8"/>
        <v>5.0105417011589402E-3</v>
      </c>
      <c r="J67" s="136"/>
      <c r="K67" s="136"/>
      <c r="M67" s="242">
        <f t="shared" si="9"/>
        <v>1.1564511614889448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300">
        <f>'[12]Sch C'!D65</f>
        <v>953</v>
      </c>
      <c r="D68" s="300">
        <f>'[12]Sch C'!F65</f>
        <v>0</v>
      </c>
      <c r="E68" s="263">
        <f t="shared" si="6"/>
        <v>953</v>
      </c>
      <c r="F68" s="179"/>
      <c r="G68" s="179">
        <f t="shared" si="7"/>
        <v>953</v>
      </c>
      <c r="H68" s="181">
        <f t="shared" si="8"/>
        <v>3.8520863514072848E-4</v>
      </c>
      <c r="J68" s="136"/>
      <c r="K68" s="136"/>
      <c r="M68" s="242">
        <f t="shared" si="9"/>
        <v>8.8907547345834503E-2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300">
        <f>'[12]Sch C'!D66</f>
        <v>0</v>
      </c>
      <c r="D69" s="300">
        <f>'[12]Sch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300">
        <f>'[12]Sch C'!D67</f>
        <v>7510</v>
      </c>
      <c r="D70" s="300">
        <f>'[12]Sch C'!F67</f>
        <v>0</v>
      </c>
      <c r="E70" s="263">
        <f t="shared" si="6"/>
        <v>7510</v>
      </c>
      <c r="F70" s="179"/>
      <c r="G70" s="179">
        <f t="shared" si="7"/>
        <v>7510</v>
      </c>
      <c r="H70" s="181">
        <f t="shared" si="8"/>
        <v>3.0355895591887417E-3</v>
      </c>
      <c r="J70" s="136"/>
      <c r="K70" s="136"/>
      <c r="M70" s="242">
        <f t="shared" si="9"/>
        <v>0.70062505830767796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300">
        <f>'[12]Sch C'!D68</f>
        <v>0</v>
      </c>
      <c r="D71" s="300">
        <f>'[12]Sch C'!F68</f>
        <v>0</v>
      </c>
      <c r="E71" s="263">
        <f t="shared" si="6"/>
        <v>0</v>
      </c>
      <c r="F71" s="179">
        <v>1002</v>
      </c>
      <c r="G71" s="179">
        <f t="shared" si="7"/>
        <v>1002</v>
      </c>
      <c r="H71" s="181">
        <f t="shared" si="8"/>
        <v>4.0501474544701985E-4</v>
      </c>
      <c r="J71" s="136"/>
      <c r="K71" s="136"/>
      <c r="M71" s="242">
        <f t="shared" si="9"/>
        <v>9.3478869297509093E-2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300">
        <f>'[12]Sch C'!D69</f>
        <v>1506</v>
      </c>
      <c r="D72" s="300">
        <f>'[12]Sch C'!F69</f>
        <v>0</v>
      </c>
      <c r="E72" s="263">
        <f t="shared" si="6"/>
        <v>1506</v>
      </c>
      <c r="F72" s="179"/>
      <c r="G72" s="179">
        <f t="shared" si="7"/>
        <v>1506</v>
      </c>
      <c r="H72" s="181">
        <f t="shared" si="8"/>
        <v>6.0873473716887422E-4</v>
      </c>
      <c r="J72" s="136"/>
      <c r="K72" s="136"/>
      <c r="M72" s="242">
        <f t="shared" si="9"/>
        <v>0.14049818080044779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300">
        <f>'[12]Sch C'!D70</f>
        <v>0</v>
      </c>
      <c r="D73" s="300">
        <f>'[12]Sch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300">
        <f>'[12]Sch C'!D71</f>
        <v>0</v>
      </c>
      <c r="D74" s="300">
        <f>'[12]Sch C'!F71</f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300">
        <f>'[12]Sch C'!D72</f>
        <v>0</v>
      </c>
      <c r="D75" s="300">
        <f>'[12]Sch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300">
        <f>'[12]Sch C'!D73</f>
        <v>0</v>
      </c>
      <c r="D76" s="300">
        <f>'[12]Sch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300">
        <f>SUM(C60:C76)</f>
        <v>138104</v>
      </c>
      <c r="D77" s="300">
        <f>SUM(D60:D76)</f>
        <v>-7102</v>
      </c>
      <c r="E77" s="182">
        <f>SUM(E60:E76)</f>
        <v>131002</v>
      </c>
      <c r="F77" s="182">
        <f>SUM(F60:F76)</f>
        <v>0</v>
      </c>
      <c r="G77" s="183">
        <f>IF(ISERROR(E77+F77),"",(E77+F77))</f>
        <v>131002</v>
      </c>
      <c r="H77" s="181">
        <f>IF(ISERROR(G77/$G$183),"",(G77/$G$183))</f>
        <v>5.2951838007036421E-2</v>
      </c>
      <c r="J77" s="136"/>
      <c r="K77" s="136"/>
      <c r="M77" s="242">
        <f t="shared" si="9"/>
        <v>12.221475883944398</v>
      </c>
      <c r="N77" s="247">
        <f>SUMMARY!M77</f>
        <v>10.309068261638075</v>
      </c>
    </row>
    <row r="78" spans="1:14" s="43" customFormat="1">
      <c r="A78" s="42"/>
      <c r="B78" s="116"/>
      <c r="C78" s="301"/>
      <c r="D78" s="301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301"/>
      <c r="D79" s="301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300">
        <f>'[12]Sch C'!D78</f>
        <v>33974</v>
      </c>
      <c r="D80" s="300">
        <f>'[12]Sch C'!F78</f>
        <v>0</v>
      </c>
      <c r="E80" s="263">
        <f t="shared" ref="E80:E91" si="10">SUM(C80:D80)</f>
        <v>33974</v>
      </c>
      <c r="F80" s="180"/>
      <c r="G80" s="180">
        <f>IF(ISERROR(E80+F80),"",(E80+F80))</f>
        <v>33974</v>
      </c>
      <c r="H80" s="181">
        <f t="shared" ref="H80:H92" si="11">IF(ISERROR(G80/$G$183),"",(G80/$G$183))</f>
        <v>1.3732505949917219E-2</v>
      </c>
      <c r="J80" s="265">
        <v>2064</v>
      </c>
      <c r="K80" s="265">
        <v>2160</v>
      </c>
      <c r="M80" s="242">
        <f t="shared" ref="M80:M92" si="12">IFERROR(G80/G$198,0)</f>
        <v>3.1695120813508724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300">
        <f>'[12]Sch C'!D79</f>
        <v>0</v>
      </c>
      <c r="D81" s="300">
        <f>'[12]Sch C'!F79</f>
        <v>3696</v>
      </c>
      <c r="E81" s="263">
        <f t="shared" si="10"/>
        <v>3696</v>
      </c>
      <c r="F81" s="183"/>
      <c r="G81" s="183">
        <f>IF(ISERROR(E81+F81),"",(E81+F81))</f>
        <v>3696</v>
      </c>
      <c r="H81" s="181">
        <f t="shared" si="11"/>
        <v>1.4939466059602649E-3</v>
      </c>
      <c r="J81" s="136"/>
      <c r="K81" s="136"/>
      <c r="M81" s="242">
        <f t="shared" si="12"/>
        <v>0.34480828435488386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300">
        <f>'[12]Sch C'!D80</f>
        <v>357</v>
      </c>
      <c r="D82" s="300">
        <f>'[12]Sch C'!F80</f>
        <v>0</v>
      </c>
      <c r="E82" s="263">
        <f t="shared" si="10"/>
        <v>357</v>
      </c>
      <c r="F82" s="183"/>
      <c r="G82" s="183">
        <f>IF(ISERROR(E82+F82),"",(E82+F82))</f>
        <v>357</v>
      </c>
      <c r="H82" s="181">
        <f t="shared" si="11"/>
        <v>1.4430166080298012E-4</v>
      </c>
      <c r="J82" s="136"/>
      <c r="K82" s="136"/>
      <c r="M82" s="242">
        <f t="shared" si="12"/>
        <v>3.3305345647914916E-2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300">
        <f>'[12]Sch C'!D81</f>
        <v>1469</v>
      </c>
      <c r="D83" s="300">
        <f>'[12]Sch C'!F81</f>
        <v>0</v>
      </c>
      <c r="E83" s="263">
        <f t="shared" si="10"/>
        <v>1469</v>
      </c>
      <c r="F83" s="183"/>
      <c r="G83" s="183">
        <f>IF(ISERROR(E83+F83),"",(E83+F83))</f>
        <v>1469</v>
      </c>
      <c r="H83" s="181">
        <f t="shared" si="11"/>
        <v>5.937791028559603E-4</v>
      </c>
      <c r="J83" s="136"/>
      <c r="K83" s="136"/>
      <c r="M83" s="242">
        <f t="shared" si="12"/>
        <v>0.13704636626550984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300">
        <f>'[12]Sch C'!D82</f>
        <v>0</v>
      </c>
      <c r="D84" s="300">
        <f>'[12]Sch C'!F82</f>
        <v>0</v>
      </c>
      <c r="E84" s="263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42">
        <f t="shared" si="12"/>
        <v>0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300">
        <f>'[12]Sch C'!D83</f>
        <v>6164</v>
      </c>
      <c r="D85" s="300">
        <f>'[12]Sch C'!F83</f>
        <v>0</v>
      </c>
      <c r="E85" s="263">
        <f t="shared" si="10"/>
        <v>6164</v>
      </c>
      <c r="F85" s="183"/>
      <c r="G85" s="183">
        <f t="shared" si="13"/>
        <v>6164</v>
      </c>
      <c r="H85" s="181">
        <f t="shared" si="11"/>
        <v>2.4915278352649005E-3</v>
      </c>
      <c r="J85" s="136"/>
      <c r="K85" s="136"/>
      <c r="M85" s="242">
        <f t="shared" si="12"/>
        <v>0.57505364306371864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300">
        <f>'[12]Sch C'!D84</f>
        <v>0</v>
      </c>
      <c r="D86" s="300">
        <f>'[12]Sch C'!F84</f>
        <v>0</v>
      </c>
      <c r="E86" s="263">
        <f t="shared" si="10"/>
        <v>0</v>
      </c>
      <c r="F86" s="183"/>
      <c r="G86" s="183">
        <f t="shared" si="13"/>
        <v>0</v>
      </c>
      <c r="H86" s="181">
        <f t="shared" si="11"/>
        <v>0</v>
      </c>
      <c r="J86" s="136"/>
      <c r="K86" s="136"/>
      <c r="M86" s="242">
        <f t="shared" si="12"/>
        <v>0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300">
        <f>'[12]Sch C'!D85</f>
        <v>27155</v>
      </c>
      <c r="D87" s="300">
        <f>'[12]Sch C'!F85</f>
        <v>0</v>
      </c>
      <c r="E87" s="263">
        <f t="shared" si="10"/>
        <v>27155</v>
      </c>
      <c r="F87" s="183"/>
      <c r="G87" s="183">
        <f t="shared" si="13"/>
        <v>27155</v>
      </c>
      <c r="H87" s="181">
        <f t="shared" si="11"/>
        <v>1.0976222966680464E-2</v>
      </c>
      <c r="J87" s="136"/>
      <c r="K87" s="136"/>
      <c r="M87" s="242">
        <f t="shared" si="12"/>
        <v>2.5333519917902789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300">
        <f>'[12]Sch C'!D86</f>
        <v>0</v>
      </c>
      <c r="D88" s="300">
        <f>'[12]Sch C'!F86</f>
        <v>0</v>
      </c>
      <c r="E88" s="263">
        <f t="shared" si="10"/>
        <v>0</v>
      </c>
      <c r="F88" s="183"/>
      <c r="G88" s="183">
        <f t="shared" si="13"/>
        <v>0</v>
      </c>
      <c r="H88" s="181">
        <f t="shared" si="11"/>
        <v>0</v>
      </c>
      <c r="J88" s="136"/>
      <c r="K88" s="136"/>
      <c r="M88" s="242">
        <f t="shared" si="12"/>
        <v>0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300">
        <f>'[12]Sch C'!D87</f>
        <v>23188</v>
      </c>
      <c r="D89" s="300">
        <f>'[12]Sch C'!F87</f>
        <v>0</v>
      </c>
      <c r="E89" s="263">
        <f t="shared" si="10"/>
        <v>23188</v>
      </c>
      <c r="F89" s="183">
        <v>26645</v>
      </c>
      <c r="G89" s="183">
        <f t="shared" si="13"/>
        <v>49833</v>
      </c>
      <c r="H89" s="181">
        <f t="shared" si="11"/>
        <v>2.0142814181498346E-2</v>
      </c>
      <c r="J89" s="136"/>
      <c r="K89" s="136"/>
      <c r="M89" s="242">
        <f t="shared" si="12"/>
        <v>4.6490344248530651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300">
        <f>'[12]Sch C'!D88</f>
        <v>0</v>
      </c>
      <c r="D90" s="300">
        <f>'[12]Sch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300">
        <f>'[12]Sch C'!D89</f>
        <v>27181</v>
      </c>
      <c r="D91" s="300">
        <f>'[12]Sch C'!F89</f>
        <v>0</v>
      </c>
      <c r="E91" s="263">
        <f t="shared" si="10"/>
        <v>27181</v>
      </c>
      <c r="F91" s="183">
        <v>-26645</v>
      </c>
      <c r="G91" s="183">
        <f t="shared" si="13"/>
        <v>536</v>
      </c>
      <c r="H91" s="181">
        <f t="shared" si="11"/>
        <v>2.1665459437086092E-4</v>
      </c>
      <c r="J91" s="136"/>
      <c r="K91" s="136"/>
      <c r="M91" s="242">
        <f t="shared" si="12"/>
        <v>5.0004664614236402E-2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300">
        <f>SUM(C80:C91)</f>
        <v>119488</v>
      </c>
      <c r="D92" s="300">
        <f>SUM(D80:D91)</f>
        <v>3696</v>
      </c>
      <c r="E92" s="183">
        <f>SUM(E80:E91)</f>
        <v>123184</v>
      </c>
      <c r="F92" s="183">
        <f>SUM(F80:F91)</f>
        <v>0</v>
      </c>
      <c r="G92" s="183">
        <f>IF(ISERROR(E92+F92),"",(E92+F92))</f>
        <v>123184</v>
      </c>
      <c r="H92" s="181">
        <f t="shared" si="11"/>
        <v>4.9791752897350994E-2</v>
      </c>
      <c r="J92" s="136"/>
      <c r="K92" s="136"/>
      <c r="M92" s="242">
        <f t="shared" si="12"/>
        <v>11.49211680194048</v>
      </c>
      <c r="N92" s="247">
        <f>SUMMARY!M92</f>
        <v>9.6176409099090368</v>
      </c>
    </row>
    <row r="93" spans="1:14" s="43" customFormat="1">
      <c r="A93" s="42"/>
      <c r="C93" s="301"/>
      <c r="D93" s="301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301"/>
      <c r="D94" s="301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300">
        <f>'[12]Sch C'!D93</f>
        <v>102145</v>
      </c>
      <c r="D95" s="300">
        <f>'[12]Sch C'!F93</f>
        <v>0</v>
      </c>
      <c r="E95" s="263">
        <f t="shared" ref="E95:E100" si="14">SUM(C95:D95)</f>
        <v>102145</v>
      </c>
      <c r="F95" s="180"/>
      <c r="G95" s="180">
        <f t="shared" ref="G95:G101" si="15">IF(ISERROR(E95+F95),"",(E95+F95))</f>
        <v>102145</v>
      </c>
      <c r="H95" s="181">
        <f t="shared" ref="H95:H101" si="16">IF(ISERROR(G95/$G$183),"",(G95/$G$183))</f>
        <v>4.1287655861961918E-2</v>
      </c>
      <c r="J95" s="265">
        <v>9447.5</v>
      </c>
      <c r="K95" s="265">
        <v>9985.3799999999992</v>
      </c>
      <c r="M95" s="242">
        <f t="shared" ref="M95:M101" si="17">IFERROR(G95/G$198,0)</f>
        <v>9.529340423546973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300">
        <f>'[12]Sch C'!D94</f>
        <v>0</v>
      </c>
      <c r="D96" s="300">
        <f>'[12]Sch C'!F94</f>
        <v>11111</v>
      </c>
      <c r="E96" s="263">
        <f t="shared" si="14"/>
        <v>11111</v>
      </c>
      <c r="F96" s="183"/>
      <c r="G96" s="183">
        <f t="shared" si="15"/>
        <v>11111</v>
      </c>
      <c r="H96" s="181">
        <f t="shared" si="16"/>
        <v>4.4911365635347681E-3</v>
      </c>
      <c r="J96" s="136"/>
      <c r="K96" s="136"/>
      <c r="M96" s="242">
        <f t="shared" si="17"/>
        <v>1.0365705756133967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300">
        <f>'[12]Sch C'!D95</f>
        <v>6591</v>
      </c>
      <c r="D97" s="300">
        <f>'[12]Sch C'!F95</f>
        <v>0</v>
      </c>
      <c r="E97" s="263">
        <f t="shared" si="14"/>
        <v>6591</v>
      </c>
      <c r="F97" s="183"/>
      <c r="G97" s="183">
        <f t="shared" si="15"/>
        <v>6591</v>
      </c>
      <c r="H97" s="181">
        <f t="shared" si="16"/>
        <v>2.664123939362583E-3</v>
      </c>
      <c r="J97" s="136"/>
      <c r="K97" s="136"/>
      <c r="M97" s="242">
        <f t="shared" si="17"/>
        <v>0.6148894486425972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300">
        <f>'[12]Sch C'!D96</f>
        <v>93782</v>
      </c>
      <c r="D98" s="300">
        <f>'[12]Sch C'!F96</f>
        <v>0</v>
      </c>
      <c r="E98" s="263">
        <f t="shared" si="14"/>
        <v>93782</v>
      </c>
      <c r="F98" s="183"/>
      <c r="G98" s="183">
        <f t="shared" si="15"/>
        <v>93782</v>
      </c>
      <c r="H98" s="181">
        <f t="shared" si="16"/>
        <v>3.7907278300910598E-2</v>
      </c>
      <c r="J98" s="136"/>
      <c r="K98" s="136"/>
      <c r="M98" s="242">
        <f t="shared" si="17"/>
        <v>8.7491370463662648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300">
        <f>'[12]Sch C'!D97</f>
        <v>9570</v>
      </c>
      <c r="D99" s="300">
        <f>'[12]Sch C'!F97</f>
        <v>0</v>
      </c>
      <c r="E99" s="263">
        <f t="shared" si="14"/>
        <v>9570</v>
      </c>
      <c r="F99" s="183"/>
      <c r="G99" s="183">
        <f t="shared" si="15"/>
        <v>9570</v>
      </c>
      <c r="H99" s="181">
        <f t="shared" si="16"/>
        <v>3.8682546047185433E-3</v>
      </c>
      <c r="J99" s="136"/>
      <c r="K99" s="136"/>
      <c r="M99" s="242">
        <f t="shared" si="17"/>
        <v>0.89280716484746714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300">
        <f>'[12]Sch C'!D98</f>
        <v>0</v>
      </c>
      <c r="D100" s="300">
        <f>'[12]Sch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300">
        <f>SUM(C95:C100)</f>
        <v>212088</v>
      </c>
      <c r="D101" s="300">
        <f>SUM(D95:D100)</f>
        <v>11111</v>
      </c>
      <c r="E101" s="183">
        <f>SUM(E95:E100)</f>
        <v>223199</v>
      </c>
      <c r="F101" s="183">
        <f>SUM(F95:F100)</f>
        <v>0</v>
      </c>
      <c r="G101" s="183">
        <f t="shared" si="15"/>
        <v>223199</v>
      </c>
      <c r="H101" s="181">
        <f t="shared" si="16"/>
        <v>9.0218449270488416E-2</v>
      </c>
      <c r="J101" s="136"/>
      <c r="K101" s="136"/>
      <c r="M101" s="242">
        <f t="shared" si="17"/>
        <v>20.822744659016699</v>
      </c>
      <c r="N101" s="247">
        <f>SUMMARY!M101</f>
        <v>13.757545377767316</v>
      </c>
    </row>
    <row r="102" spans="1:14" s="43" customFormat="1">
      <c r="A102" s="42"/>
      <c r="C102" s="301"/>
      <c r="D102" s="301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301"/>
      <c r="D103" s="301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300">
        <f>'[12]Sch C'!D102</f>
        <v>44367</v>
      </c>
      <c r="D104" s="300">
        <f>'[12]Sch C'!F102</f>
        <v>0</v>
      </c>
      <c r="E104" s="263">
        <f t="shared" ref="E104:E109" si="18">SUM(C104:D104)</f>
        <v>44367</v>
      </c>
      <c r="F104" s="180">
        <v>-44367</v>
      </c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5">
        <v>3534.5</v>
      </c>
      <c r="K104" s="265">
        <v>3636.5</v>
      </c>
      <c r="M104" s="242">
        <f t="shared" ref="M104:M110" si="21">IFERROR(G104/G$198,0)</f>
        <v>0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300">
        <f>'[12]Sch C'!D103</f>
        <v>0</v>
      </c>
      <c r="D105" s="300">
        <f>'[12]Sch C'!F103</f>
        <v>4826</v>
      </c>
      <c r="E105" s="263">
        <f t="shared" si="18"/>
        <v>4826</v>
      </c>
      <c r="F105" s="183"/>
      <c r="G105" s="183">
        <f t="shared" si="19"/>
        <v>4826</v>
      </c>
      <c r="H105" s="181">
        <f t="shared" si="20"/>
        <v>1.9506997620033113E-3</v>
      </c>
      <c r="J105" s="136"/>
      <c r="K105" s="136"/>
      <c r="M105" s="242">
        <f t="shared" si="21"/>
        <v>0.45022856609758372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300">
        <f>'[12]Sch C'!D104</f>
        <v>0</v>
      </c>
      <c r="D106" s="300">
        <f>'[12]Sch C'!F104</f>
        <v>0</v>
      </c>
      <c r="E106" s="263">
        <f t="shared" si="18"/>
        <v>0</v>
      </c>
      <c r="F106" s="183"/>
      <c r="G106" s="183">
        <f t="shared" si="19"/>
        <v>0</v>
      </c>
      <c r="H106" s="181">
        <f t="shared" si="20"/>
        <v>0</v>
      </c>
      <c r="J106" s="136"/>
      <c r="K106" s="136"/>
      <c r="M106" s="242">
        <f t="shared" si="21"/>
        <v>0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300">
        <f>'[12]Sch C'!D105</f>
        <v>0</v>
      </c>
      <c r="D107" s="300">
        <f>'[12]Sch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300">
        <f>'[12]Sch C'!D106</f>
        <v>10898</v>
      </c>
      <c r="D108" s="300">
        <f>'[12]Sch C'!F106</f>
        <v>0</v>
      </c>
      <c r="E108" s="263">
        <f t="shared" si="18"/>
        <v>10898</v>
      </c>
      <c r="F108" s="183"/>
      <c r="G108" s="183">
        <f t="shared" si="19"/>
        <v>10898</v>
      </c>
      <c r="H108" s="181">
        <f t="shared" si="20"/>
        <v>4.4050406146523176E-3</v>
      </c>
      <c r="J108" s="136"/>
      <c r="K108" s="136"/>
      <c r="M108" s="242">
        <f t="shared" si="21"/>
        <v>1.0166993189663214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300">
        <f>'[12]Sch C'!D107</f>
        <v>0</v>
      </c>
      <c r="D109" s="300">
        <f>'[12]Sch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300">
        <f>SUM(C104:C109)</f>
        <v>55265</v>
      </c>
      <c r="D110" s="300">
        <f>SUM(D104:D109)</f>
        <v>4826</v>
      </c>
      <c r="E110" s="183">
        <f>SUM(E104:E109)</f>
        <v>60091</v>
      </c>
      <c r="F110" s="183">
        <f>SUM(F104:F109)</f>
        <v>-44367</v>
      </c>
      <c r="G110" s="183">
        <f t="shared" si="19"/>
        <v>15724</v>
      </c>
      <c r="H110" s="181">
        <f t="shared" si="20"/>
        <v>6.3557403766556289E-3</v>
      </c>
      <c r="J110" s="136"/>
      <c r="K110" s="136"/>
      <c r="M110" s="242">
        <f t="shared" si="21"/>
        <v>1.4669278850639051</v>
      </c>
      <c r="N110" s="247">
        <f>SUMMARY!M110</f>
        <v>2.3886368440241648</v>
      </c>
    </row>
    <row r="111" spans="1:14" s="43" customFormat="1">
      <c r="A111" s="42"/>
      <c r="C111" s="301"/>
      <c r="D111" s="301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301"/>
      <c r="D112" s="301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300">
        <f>'[12]Sch C'!D121</f>
        <v>0</v>
      </c>
      <c r="D113" s="300">
        <f>'[12]Sch C'!F121</f>
        <v>0</v>
      </c>
      <c r="E113" s="263">
        <f t="shared" ref="E113:E117" si="22">SUM(C113:D113)</f>
        <v>0</v>
      </c>
      <c r="F113" s="180">
        <v>12085</v>
      </c>
      <c r="G113" s="180">
        <f t="shared" ref="G113:G118" si="23">IF(ISERROR(E113+F113),"",(E113+F113))</f>
        <v>12085</v>
      </c>
      <c r="H113" s="181">
        <f t="shared" ref="H113:H118" si="24">IF(ISERROR(G113/$G$183),"",(G113/$G$183))</f>
        <v>4.8848335316639072E-3</v>
      </c>
      <c r="J113" s="265">
        <v>0</v>
      </c>
      <c r="K113" s="265">
        <v>0</v>
      </c>
      <c r="M113" s="242">
        <f t="shared" ref="M113:M118" si="25">IFERROR(G113/G$198,0)</f>
        <v>1.1274372609385204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300">
        <f>'[12]Sch C'!D122</f>
        <v>0</v>
      </c>
      <c r="D114" s="300">
        <f>'[12]Sch C'!F122</f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300">
        <f>'[12]Sch C'!D123</f>
        <v>10004</v>
      </c>
      <c r="D115" s="300">
        <f>'[12]Sch C'!F123</f>
        <v>0</v>
      </c>
      <c r="E115" s="263">
        <f t="shared" si="22"/>
        <v>10004</v>
      </c>
      <c r="F115" s="183">
        <v>32282</v>
      </c>
      <c r="G115" s="183">
        <f t="shared" si="23"/>
        <v>42286</v>
      </c>
      <c r="H115" s="181">
        <f t="shared" si="24"/>
        <v>1.7092268987996689E-2</v>
      </c>
      <c r="J115" s="136"/>
      <c r="K115" s="136"/>
      <c r="M115" s="242">
        <f t="shared" si="25"/>
        <v>3.944957552010449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300">
        <f>'[12]Sch C'!D124</f>
        <v>0</v>
      </c>
      <c r="D116" s="300">
        <f>'[12]Sch C'!F124</f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300">
        <f>'[12]Sch C'!D125</f>
        <v>0</v>
      </c>
      <c r="D117" s="300">
        <f>'[12]Sch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300">
        <f>SUM(C113:C117)</f>
        <v>10004</v>
      </c>
      <c r="D118" s="300">
        <f>SUM(D113:D117)</f>
        <v>0</v>
      </c>
      <c r="E118" s="183">
        <f>SUM(E113:E117)</f>
        <v>10004</v>
      </c>
      <c r="F118" s="183">
        <f>SUM(F113:F117)</f>
        <v>44367</v>
      </c>
      <c r="G118" s="183">
        <f t="shared" si="23"/>
        <v>54371</v>
      </c>
      <c r="H118" s="181">
        <f t="shared" si="24"/>
        <v>2.1977102519660598E-2</v>
      </c>
      <c r="J118" s="136"/>
      <c r="K118" s="136"/>
      <c r="M118" s="242">
        <f t="shared" si="25"/>
        <v>5.0723948129489695</v>
      </c>
      <c r="N118" s="247">
        <f>SUMMARY!M118</f>
        <v>3.3447612850226829</v>
      </c>
    </row>
    <row r="119" spans="1:14" s="43" customFormat="1">
      <c r="A119" s="42"/>
      <c r="B119" s="116"/>
      <c r="C119" s="301"/>
      <c r="D119" s="301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301"/>
      <c r="D120" s="301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300">
        <f>'[12]Sch C'!D129</f>
        <v>90248</v>
      </c>
      <c r="D121" s="300">
        <f>'[12]Sch C'!F129</f>
        <v>0</v>
      </c>
      <c r="E121" s="263">
        <f t="shared" ref="E121:E131" si="26">SUM(C121:D121)</f>
        <v>90248</v>
      </c>
      <c r="F121" s="180"/>
      <c r="G121" s="180">
        <f>IF(ISERROR(E121+F121),"",(E121+F121))</f>
        <v>90248</v>
      </c>
      <c r="H121" s="181">
        <f>IF(ISERROR(G121/$G$183),"",(G121/$G$183))</f>
        <v>3.6478813120860924E-2</v>
      </c>
      <c r="J121" s="265">
        <v>3872</v>
      </c>
      <c r="K121" s="265">
        <v>4080</v>
      </c>
      <c r="M121" s="242">
        <f t="shared" ref="M121:M131" si="27">IFERROR(G121/G$198,0)</f>
        <v>8.4194421121373271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300">
        <f>'[12]Sch C'!D130</f>
        <v>0</v>
      </c>
      <c r="D122" s="300">
        <f>'[12]Sch C'!F130</f>
        <v>9817</v>
      </c>
      <c r="E122" s="263">
        <f t="shared" si="26"/>
        <v>9817</v>
      </c>
      <c r="F122" s="180"/>
      <c r="G122" s="180">
        <f t="shared" ref="G122:G131" si="28">IF(ISERROR(E122+F122),"",(E122+F122))</f>
        <v>9817</v>
      </c>
      <c r="H122" s="181">
        <f t="shared" ref="H122:H131" si="29">IF(ISERROR(G122/$G$183),"",(G122/$G$183))</f>
        <v>3.9680935689155629E-3</v>
      </c>
      <c r="J122" s="136"/>
      <c r="K122" s="136"/>
      <c r="M122" s="242">
        <f t="shared" si="27"/>
        <v>0.91585035917529622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300">
        <f>'[12]Sch C'!D131</f>
        <v>162747</v>
      </c>
      <c r="D123" s="300">
        <f>'[12]Sch C'!F131</f>
        <v>0</v>
      </c>
      <c r="E123" s="263">
        <f t="shared" si="26"/>
        <v>162747</v>
      </c>
      <c r="F123" s="180"/>
      <c r="G123" s="180">
        <f t="shared" si="28"/>
        <v>162747</v>
      </c>
      <c r="H123" s="181">
        <f t="shared" si="29"/>
        <v>6.5783368041183773E-2</v>
      </c>
      <c r="J123" s="265">
        <v>13456.75</v>
      </c>
      <c r="K123" s="265">
        <v>14293.06</v>
      </c>
      <c r="M123" s="242">
        <f t="shared" si="27"/>
        <v>15.18303946263644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300">
        <f>'[12]Sch C'!D132</f>
        <v>0</v>
      </c>
      <c r="D124" s="300">
        <f>'[12]Sch C'!F132</f>
        <v>17703</v>
      </c>
      <c r="E124" s="263">
        <f t="shared" si="26"/>
        <v>17703</v>
      </c>
      <c r="F124" s="180"/>
      <c r="G124" s="180">
        <f t="shared" si="28"/>
        <v>17703</v>
      </c>
      <c r="H124" s="181">
        <f t="shared" si="29"/>
        <v>7.155664709230132E-3</v>
      </c>
      <c r="J124" s="136"/>
      <c r="K124" s="136"/>
      <c r="M124" s="242">
        <f t="shared" si="27"/>
        <v>1.6515533165407221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300">
        <f>'[12]Sch C'!D133</f>
        <v>0</v>
      </c>
      <c r="D125" s="300">
        <f>'[12]Sch C'!F133</f>
        <v>0</v>
      </c>
      <c r="E125" s="263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5">
        <v>0</v>
      </c>
      <c r="K125" s="265">
        <v>0</v>
      </c>
      <c r="M125" s="242">
        <f t="shared" si="27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300">
        <f>'[12]Sch C'!D134</f>
        <v>28873</v>
      </c>
      <c r="D126" s="300">
        <f>'[12]Sch C'!F134</f>
        <v>0</v>
      </c>
      <c r="E126" s="263">
        <f t="shared" si="26"/>
        <v>28873</v>
      </c>
      <c r="F126" s="180"/>
      <c r="G126" s="180">
        <f t="shared" si="28"/>
        <v>28873</v>
      </c>
      <c r="H126" s="181">
        <f t="shared" si="29"/>
        <v>1.1670649446399006E-2</v>
      </c>
      <c r="J126" s="136"/>
      <c r="K126" s="136"/>
      <c r="M126" s="242">
        <f t="shared" si="27"/>
        <v>2.6936281369530741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300">
        <f>'[12]Sch C'!D135</f>
        <v>0</v>
      </c>
      <c r="D127" s="300">
        <f>'[12]Sch C'!F135</f>
        <v>0</v>
      </c>
      <c r="E127" s="263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300">
        <f>'[12]Sch C'!D136</f>
        <v>0</v>
      </c>
      <c r="D128" s="300">
        <f>'[12]Sch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300">
        <f>'[12]Sch C'!D137</f>
        <v>8108</v>
      </c>
      <c r="D129" s="300">
        <f>'[12]Sch C'!F137</f>
        <v>0</v>
      </c>
      <c r="E129" s="263">
        <f t="shared" si="26"/>
        <v>8108</v>
      </c>
      <c r="F129" s="180"/>
      <c r="G129" s="180">
        <f t="shared" si="28"/>
        <v>8108</v>
      </c>
      <c r="H129" s="181">
        <f t="shared" si="29"/>
        <v>3.2773049461920531E-3</v>
      </c>
      <c r="J129" s="136"/>
      <c r="K129" s="136"/>
      <c r="M129" s="242">
        <f t="shared" si="27"/>
        <v>0.75641384457505367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300">
        <f>'[12]Sch C'!D138</f>
        <v>0</v>
      </c>
      <c r="D130" s="300">
        <f>'[12]Sch C'!F138</f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300">
        <f>'[12]Sch C'!D139</f>
        <v>0</v>
      </c>
      <c r="D131" s="300">
        <f>'[12]Sch C'!F139</f>
        <v>0</v>
      </c>
      <c r="E131" s="263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05"/>
      <c r="D132" s="305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300">
        <f>'[12]Sch C'!D141</f>
        <v>0</v>
      </c>
      <c r="D133" s="300">
        <f>'[12]Sch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300">
        <f>'[12]Sch C'!D142</f>
        <v>0</v>
      </c>
      <c r="D134" s="300">
        <f>'[12]Sch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300">
        <f>'[12]Sch C'!D143</f>
        <v>0</v>
      </c>
      <c r="D135" s="300">
        <f>'[12]Sch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300">
        <f>'[12]Sch C'!D144</f>
        <v>0</v>
      </c>
      <c r="D136" s="300">
        <f>'[12]Sch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300">
        <f>'[12]Sch C'!D145</f>
        <v>0</v>
      </c>
      <c r="D137" s="300">
        <f>'[12]Sch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300">
        <f>'[12]Sch C'!D146</f>
        <v>0</v>
      </c>
      <c r="D138" s="300">
        <f>'[12]Sch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300">
        <f>SUM(C121:C138)</f>
        <v>289976</v>
      </c>
      <c r="D139" s="300">
        <f>SUM(D121:D138)</f>
        <v>27520</v>
      </c>
      <c r="E139" s="182">
        <f>SUM(E121:E138)</f>
        <v>317496</v>
      </c>
      <c r="F139" s="182">
        <f>SUM(F121:F138)</f>
        <v>0</v>
      </c>
      <c r="G139" s="183">
        <f t="shared" si="33"/>
        <v>317496</v>
      </c>
      <c r="H139" s="181">
        <f t="shared" si="31"/>
        <v>0.12833389383278146</v>
      </c>
      <c r="J139" s="136"/>
      <c r="K139" s="136"/>
      <c r="M139" s="242">
        <f t="shared" si="32"/>
        <v>29.619927232017911</v>
      </c>
      <c r="N139" s="247">
        <f>SUMMARY!M139</f>
        <v>33.160840267489995</v>
      </c>
    </row>
    <row r="140" spans="1:14" s="43" customFormat="1">
      <c r="A140" s="42"/>
      <c r="B140" s="116"/>
      <c r="C140" s="306"/>
      <c r="D140" s="306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222"/>
      <c r="D141" s="301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300">
        <f>'[12]Sch C'!D150</f>
        <v>0</v>
      </c>
      <c r="D142" s="300">
        <f>'[12]Sch C'!F150</f>
        <v>0</v>
      </c>
      <c r="E142" s="263">
        <f t="shared" ref="E142:E146" si="34">SUM(C142:D142)</f>
        <v>0</v>
      </c>
      <c r="F142" s="180"/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5">
        <v>0</v>
      </c>
      <c r="K142" s="265">
        <v>0</v>
      </c>
      <c r="M142" s="242">
        <f t="shared" ref="M142:M147" si="37">IFERROR(G142/G$198,0)</f>
        <v>0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300">
        <f>'[12]Sch C'!D151</f>
        <v>0</v>
      </c>
      <c r="D143" s="300">
        <f>'[12]Sch C'!F151</f>
        <v>0</v>
      </c>
      <c r="E143" s="263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42">
        <f t="shared" si="37"/>
        <v>0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300">
        <f>'[12]Sch C'!D152</f>
        <v>0</v>
      </c>
      <c r="D144" s="300">
        <f>'[12]Sch C'!F152</f>
        <v>0</v>
      </c>
      <c r="E144" s="263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42">
        <f t="shared" si="37"/>
        <v>0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300">
        <f>'[12]Sch C'!D153</f>
        <v>0</v>
      </c>
      <c r="D145" s="300">
        <f>'[12]Sch C'!F153</f>
        <v>0</v>
      </c>
      <c r="E145" s="263">
        <f t="shared" si="34"/>
        <v>0</v>
      </c>
      <c r="F145" s="183"/>
      <c r="G145" s="183">
        <f t="shared" si="35"/>
        <v>0</v>
      </c>
      <c r="H145" s="181">
        <f t="shared" si="36"/>
        <v>0</v>
      </c>
      <c r="J145" s="136"/>
      <c r="K145" s="136"/>
      <c r="M145" s="242">
        <f t="shared" si="37"/>
        <v>0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300">
        <f>'[12]Sch C'!D154</f>
        <v>5921</v>
      </c>
      <c r="D146" s="300">
        <f>'[12]Sch C'!F154</f>
        <v>0</v>
      </c>
      <c r="E146" s="263">
        <f t="shared" si="34"/>
        <v>5921</v>
      </c>
      <c r="F146" s="183"/>
      <c r="G146" s="183">
        <f t="shared" si="35"/>
        <v>5921</v>
      </c>
      <c r="H146" s="181">
        <f t="shared" si="36"/>
        <v>2.3933056963990067E-3</v>
      </c>
      <c r="J146" s="136"/>
      <c r="K146" s="136"/>
      <c r="M146" s="242">
        <f t="shared" si="37"/>
        <v>0.55238361787480172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300">
        <f>SUM(C142:C146)</f>
        <v>5921</v>
      </c>
      <c r="D147" s="300">
        <f>SUM(D142:D146)</f>
        <v>0</v>
      </c>
      <c r="E147" s="183">
        <f>SUM(E142:E146)</f>
        <v>5921</v>
      </c>
      <c r="F147" s="183">
        <f>SUM(F142:F146)</f>
        <v>0</v>
      </c>
      <c r="G147" s="183">
        <f t="shared" si="35"/>
        <v>5921</v>
      </c>
      <c r="H147" s="204">
        <f t="shared" si="36"/>
        <v>2.3933056963990067E-3</v>
      </c>
      <c r="J147" s="136"/>
      <c r="K147" s="136"/>
      <c r="M147" s="242">
        <f t="shared" si="37"/>
        <v>0.55238361787480172</v>
      </c>
      <c r="N147" s="247">
        <f>SUMMARY!M147</f>
        <v>3.4741820925692606</v>
      </c>
    </row>
    <row r="148" spans="1:14" s="43" customFormat="1">
      <c r="A148" s="42"/>
      <c r="B148" s="116"/>
      <c r="C148" s="301"/>
      <c r="D148" s="301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05"/>
      <c r="D149" s="305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300">
        <f>'[12]Sch C'!D158</f>
        <v>757694</v>
      </c>
      <c r="D150" s="300">
        <f>'[12]Sch C'!F158</f>
        <v>0</v>
      </c>
      <c r="E150" s="263">
        <f t="shared" ref="E150:E163" si="38">SUM(C150:D150)</f>
        <v>757694</v>
      </c>
      <c r="F150" s="183"/>
      <c r="G150" s="183">
        <f>IF(ISERROR(E150+F150),"",(E150+F150))</f>
        <v>757694</v>
      </c>
      <c r="H150" s="181">
        <f>IF(ISERROR(G150/$G$183),"",(G150/$G$183))</f>
        <v>0.30626471311051323</v>
      </c>
      <c r="J150" s="265">
        <v>66467.5</v>
      </c>
      <c r="K150" s="265">
        <v>69200.95</v>
      </c>
      <c r="M150" s="242">
        <f t="shared" ref="M150:M164" si="39">IFERROR(G150/G$198,0)</f>
        <v>70.687004384737378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300">
        <f>'[12]Sch C'!D159</f>
        <v>0</v>
      </c>
      <c r="D151" s="300">
        <f>'[12]Sch C'!F159</f>
        <v>82419</v>
      </c>
      <c r="E151" s="263">
        <f t="shared" si="38"/>
        <v>82419</v>
      </c>
      <c r="F151" s="183"/>
      <c r="G151" s="183">
        <f>IF(ISERROR(E151+F151),"",(E151+F151))</f>
        <v>82419</v>
      </c>
      <c r="H151" s="181">
        <f>IF(ISERROR(G151/$G$183),"",(G151/$G$183))</f>
        <v>3.3314281741514899E-2</v>
      </c>
      <c r="J151" s="136"/>
      <c r="K151" s="136"/>
      <c r="M151" s="242">
        <f t="shared" si="39"/>
        <v>7.6890568150013996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300">
        <f>'[12]Sch C'!D160</f>
        <v>0</v>
      </c>
      <c r="D152" s="300">
        <f>'[12]Sch C'!F160</f>
        <v>0</v>
      </c>
      <c r="E152" s="263">
        <f t="shared" si="38"/>
        <v>0</v>
      </c>
      <c r="F152" s="183"/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42">
        <f t="shared" si="39"/>
        <v>0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300">
        <f>'[12]Sch C'!D161</f>
        <v>0</v>
      </c>
      <c r="D153" s="300">
        <f>'[12]Sch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300">
        <f>'[12]Sch C'!D162</f>
        <v>1890</v>
      </c>
      <c r="D154" s="300">
        <f>'[12]Sch C'!F162</f>
        <v>0</v>
      </c>
      <c r="E154" s="263">
        <f t="shared" si="38"/>
        <v>1890</v>
      </c>
      <c r="F154" s="183"/>
      <c r="G154" s="183">
        <f t="shared" si="40"/>
        <v>1890</v>
      </c>
      <c r="H154" s="181">
        <f t="shared" si="41"/>
        <v>7.6394996895695361E-4</v>
      </c>
      <c r="J154" s="206"/>
      <c r="K154" s="206"/>
      <c r="M154" s="242">
        <f t="shared" si="39"/>
        <v>0.17632241813602015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300">
        <f>'[12]Sch C'!D163</f>
        <v>1575</v>
      </c>
      <c r="D155" s="300">
        <f>'[12]Sch C'!F163</f>
        <v>0</v>
      </c>
      <c r="E155" s="263">
        <f t="shared" si="38"/>
        <v>1575</v>
      </c>
      <c r="F155" s="183"/>
      <c r="G155" s="183">
        <f t="shared" si="40"/>
        <v>1575</v>
      </c>
      <c r="H155" s="181">
        <f t="shared" si="41"/>
        <v>6.3662497413079471E-4</v>
      </c>
      <c r="J155" s="206"/>
      <c r="K155" s="206"/>
      <c r="M155" s="242">
        <f t="shared" si="39"/>
        <v>0.14693534844668346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300">
        <f>'[12]Sch C'!D164</f>
        <v>0</v>
      </c>
      <c r="D156" s="300">
        <f>'[12]Sch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300">
        <f>'[12]Sch C'!D165</f>
        <v>3012</v>
      </c>
      <c r="D157" s="300">
        <f>'[12]Sch C'!F165</f>
        <v>0</v>
      </c>
      <c r="E157" s="263">
        <f t="shared" si="38"/>
        <v>3012</v>
      </c>
      <c r="F157" s="183"/>
      <c r="G157" s="183">
        <f t="shared" si="40"/>
        <v>3012</v>
      </c>
      <c r="H157" s="181">
        <f t="shared" si="41"/>
        <v>1.2174694743377484E-3</v>
      </c>
      <c r="J157" s="206"/>
      <c r="K157" s="206"/>
      <c r="M157" s="242">
        <f t="shared" si="39"/>
        <v>0.28099636160089558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300">
        <f>'[12]Sch C'!D166</f>
        <v>3251</v>
      </c>
      <c r="D158" s="300">
        <f>'[12]Sch C'!F166</f>
        <v>0</v>
      </c>
      <c r="E158" s="263">
        <f t="shared" si="38"/>
        <v>3251</v>
      </c>
      <c r="F158" s="183"/>
      <c r="G158" s="183">
        <f t="shared" si="40"/>
        <v>3251</v>
      </c>
      <c r="H158" s="181">
        <f t="shared" si="41"/>
        <v>1.3140747878725165E-3</v>
      </c>
      <c r="J158" s="206"/>
      <c r="K158" s="206"/>
      <c r="M158" s="242">
        <f t="shared" si="39"/>
        <v>0.30329321765090028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300">
        <f>'[12]Sch C'!D167</f>
        <v>162142</v>
      </c>
      <c r="D159" s="300">
        <f>'[12]Sch C'!F167</f>
        <v>0</v>
      </c>
      <c r="E159" s="263">
        <f t="shared" si="38"/>
        <v>162142</v>
      </c>
      <c r="F159" s="183"/>
      <c r="G159" s="183">
        <f t="shared" si="40"/>
        <v>162142</v>
      </c>
      <c r="H159" s="181">
        <f t="shared" si="41"/>
        <v>6.5538823209850994E-2</v>
      </c>
      <c r="J159" s="206"/>
      <c r="K159" s="206"/>
      <c r="M159" s="242">
        <f t="shared" si="39"/>
        <v>15.126597630375969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300">
        <f>'[12]Sch C'!D168</f>
        <v>0</v>
      </c>
      <c r="D160" s="300">
        <f>'[12]Sch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300">
        <f>'[12]Sch C'!D169</f>
        <v>263</v>
      </c>
      <c r="D161" s="300">
        <f>'[12]Sch C'!F169</f>
        <v>0</v>
      </c>
      <c r="E161" s="263">
        <f t="shared" si="38"/>
        <v>263</v>
      </c>
      <c r="F161" s="183"/>
      <c r="G161" s="183">
        <f t="shared" si="40"/>
        <v>263</v>
      </c>
      <c r="H161" s="181">
        <f t="shared" si="41"/>
        <v>1.0630626552152318E-4</v>
      </c>
      <c r="J161" s="136"/>
      <c r="K161" s="136"/>
      <c r="M161" s="242">
        <f t="shared" si="39"/>
        <v>2.4535870883477938E-2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300">
        <f>'[12]Sch C'!D170</f>
        <v>3933</v>
      </c>
      <c r="D162" s="300">
        <f>'[12]Sch C'!F170</f>
        <v>0</v>
      </c>
      <c r="E162" s="263">
        <f t="shared" si="38"/>
        <v>3933</v>
      </c>
      <c r="F162" s="183"/>
      <c r="G162" s="183">
        <f t="shared" si="40"/>
        <v>3933</v>
      </c>
      <c r="H162" s="181">
        <f t="shared" si="41"/>
        <v>1.5897435068294701E-3</v>
      </c>
      <c r="J162" s="136"/>
      <c r="K162" s="136"/>
      <c r="M162" s="242">
        <f t="shared" si="39"/>
        <v>0.36691855583543243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300">
        <f>'[12]Sch C'!D171</f>
        <v>0</v>
      </c>
      <c r="D163" s="300">
        <f>'[12]Sch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300">
        <f>SUM(C150:C163)</f>
        <v>933760</v>
      </c>
      <c r="D164" s="300">
        <f>SUM(D150:D163)</f>
        <v>82419</v>
      </c>
      <c r="E164" s="183">
        <f>SUM(E150:E163)</f>
        <v>1016179</v>
      </c>
      <c r="F164" s="183">
        <f>SUM(F150:F163)</f>
        <v>0</v>
      </c>
      <c r="G164" s="183">
        <f>IF(ISERROR(E164+F164),"",(E164+F164))</f>
        <v>1016179</v>
      </c>
      <c r="H164" s="181">
        <f>IF(ISERROR(G164/$G$183),"",(G164/$G$183))</f>
        <v>0.41074598703952814</v>
      </c>
      <c r="J164" s="136"/>
      <c r="K164" s="136"/>
      <c r="M164" s="242">
        <f t="shared" si="39"/>
        <v>94.801660602668164</v>
      </c>
      <c r="N164" s="247">
        <f>SUMMARY!M164</f>
        <v>48.705643826639161</v>
      </c>
    </row>
    <row r="165" spans="1:14" s="43" customFormat="1">
      <c r="A165" s="42"/>
      <c r="C165" s="301"/>
      <c r="D165" s="301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307"/>
      <c r="D166" s="307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300">
        <f>'[12]Sch C'!D186</f>
        <v>0</v>
      </c>
      <c r="D167" s="300">
        <f>'[12]Sch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300">
        <f>'[12]Sch C'!D187</f>
        <v>0</v>
      </c>
      <c r="D168" s="300">
        <f>'[12]Sch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300">
        <f>'[12]Sch C'!D188</f>
        <v>0</v>
      </c>
      <c r="D169" s="300">
        <f>'[12]Sch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300">
        <f>'[12]Sch C'!D189</f>
        <v>2800</v>
      </c>
      <c r="D170" s="300">
        <f>'[12]Sch C'!F189</f>
        <v>0</v>
      </c>
      <c r="E170" s="263">
        <f t="shared" si="42"/>
        <v>2800</v>
      </c>
      <c r="F170" s="183"/>
      <c r="G170" s="183">
        <f>IF(ISERROR(E170+F170),"",(E170+F170))</f>
        <v>2800</v>
      </c>
      <c r="H170" s="181">
        <f>IF(ISERROR(G170/$G$183),"",(G170/$G$183))</f>
        <v>1.1317777317880794E-3</v>
      </c>
      <c r="I170" s="215"/>
      <c r="J170" s="211"/>
      <c r="K170" s="42"/>
      <c r="M170" s="242">
        <f t="shared" si="43"/>
        <v>0.26121839723854839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300">
        <f>'[12]Sch C'!D190</f>
        <v>0</v>
      </c>
      <c r="D171" s="300">
        <f>'[12]Sch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300">
        <f>'[12]Sch C'!D191</f>
        <v>4275</v>
      </c>
      <c r="D172" s="300">
        <f>'[12]Sch C'!F191</f>
        <v>0</v>
      </c>
      <c r="E172" s="263">
        <f t="shared" si="42"/>
        <v>4275</v>
      </c>
      <c r="F172" s="183"/>
      <c r="G172" s="183">
        <f t="shared" ref="G172:G181" si="44">IF(ISERROR(E172+F172),"",(E172+F172))</f>
        <v>4275</v>
      </c>
      <c r="H172" s="181">
        <f t="shared" ref="H172:H180" si="45">IF(ISERROR(G172/$G$183),"",(G172/$G$183))</f>
        <v>1.7279820726407284E-3</v>
      </c>
      <c r="I172" s="215"/>
      <c r="J172" s="211"/>
      <c r="K172" s="42"/>
      <c r="M172" s="242">
        <f t="shared" si="43"/>
        <v>0.39882451721242651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300">
        <f>'[12]Sch C'!D192</f>
        <v>1980</v>
      </c>
      <c r="D173" s="300">
        <f>'[12]Sch C'!F192</f>
        <v>0</v>
      </c>
      <c r="E173" s="263">
        <f t="shared" si="42"/>
        <v>1980</v>
      </c>
      <c r="F173" s="183"/>
      <c r="G173" s="183">
        <f t="shared" si="44"/>
        <v>1980</v>
      </c>
      <c r="H173" s="181">
        <f t="shared" si="45"/>
        <v>8.0032853890728479E-4</v>
      </c>
      <c r="I173" s="215"/>
      <c r="J173" s="211"/>
      <c r="K173" s="42"/>
      <c r="M173" s="242">
        <f t="shared" si="43"/>
        <v>0.18471872376154491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300">
        <f>'[12]Sch C'!D193</f>
        <v>0</v>
      </c>
      <c r="D174" s="300">
        <f>'[12]Sch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300">
        <f>'[12]Sch C'!D194</f>
        <v>0</v>
      </c>
      <c r="D175" s="300">
        <f>'[12]Sch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300">
        <f>'[12]Sch C'!D195</f>
        <v>0</v>
      </c>
      <c r="D176" s="300">
        <f>'[12]Sch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300">
        <f>'[12]Sch C'!D196</f>
        <v>0</v>
      </c>
      <c r="D177" s="300">
        <f>'[12]Sch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300">
        <f>'[12]Sch C'!D197</f>
        <v>742</v>
      </c>
      <c r="D178" s="300">
        <f>'[12]Sch C'!F197</f>
        <v>0</v>
      </c>
      <c r="E178" s="263">
        <f t="shared" si="42"/>
        <v>742</v>
      </c>
      <c r="F178" s="183"/>
      <c r="G178" s="183">
        <f t="shared" si="44"/>
        <v>742</v>
      </c>
      <c r="H178" s="181">
        <f t="shared" si="45"/>
        <v>2.9992109892384105E-4</v>
      </c>
      <c r="I178" s="215"/>
      <c r="J178" s="211"/>
      <c r="K178" s="42"/>
      <c r="M178" s="242">
        <f t="shared" si="43"/>
        <v>6.9222875268215314E-2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300">
        <f>'[12]Sch C'!D198</f>
        <v>0</v>
      </c>
      <c r="D179" s="300">
        <f>'[12]Sch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300">
        <f>'[12]Sch C'!D199</f>
        <v>0</v>
      </c>
      <c r="D180" s="300">
        <f>'[12]Sch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300">
        <f>SUM(C167:C180)</f>
        <v>9797</v>
      </c>
      <c r="D181" s="300">
        <f>SUM(D167:D180)</f>
        <v>0</v>
      </c>
      <c r="E181" s="218">
        <f>SUM(E167:E180)</f>
        <v>9797</v>
      </c>
      <c r="F181" s="341">
        <f>SUM(F167:F180)</f>
        <v>0</v>
      </c>
      <c r="G181" s="183">
        <f t="shared" si="44"/>
        <v>9797</v>
      </c>
      <c r="H181" s="181">
        <f>IF(ISERROR(G181/$G$183),"",(G181/$G$183))</f>
        <v>3.960009442259934E-3</v>
      </c>
      <c r="I181" s="219"/>
      <c r="J181" s="211"/>
      <c r="K181" s="211"/>
      <c r="M181" s="242">
        <f t="shared" si="43"/>
        <v>0.91398451348073517</v>
      </c>
      <c r="N181" s="247">
        <f>SUMMARY!M181</f>
        <v>0.69205883303104565</v>
      </c>
    </row>
    <row r="182" spans="1:14" s="43" customFormat="1">
      <c r="A182" s="42"/>
      <c r="C182" s="301"/>
      <c r="D182" s="301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300">
        <f>SUM(C21:C181)/2</f>
        <v>2472460</v>
      </c>
      <c r="D183" s="300">
        <f>SUM(D21:D181)/2</f>
        <v>1524</v>
      </c>
      <c r="E183" s="262">
        <f>SUM(E21:E181)/2</f>
        <v>2473984</v>
      </c>
      <c r="F183" s="179">
        <f>SUM(F21:F181)/2</f>
        <v>0</v>
      </c>
      <c r="G183" s="179">
        <f>SUM(G21:G181)/2</f>
        <v>2473984</v>
      </c>
      <c r="H183" s="181">
        <f>IF(ISERROR(G183/$G$183),"",(G183/$G$183))</f>
        <v>1</v>
      </c>
      <c r="J183" s="265">
        <f>SUM(J21:J181)</f>
        <v>102622.25</v>
      </c>
      <c r="K183" s="265">
        <f>SUM(K21:K181)</f>
        <v>107611.25</v>
      </c>
      <c r="M183" s="242">
        <f>IFERROR(G183/G$198,0)</f>
        <v>230.80361974064743</v>
      </c>
      <c r="N183" s="247">
        <f>SUMMARY!M183</f>
        <v>160.90380467138326</v>
      </c>
    </row>
    <row r="184" spans="1:14" s="43" customFormat="1">
      <c r="A184" s="42"/>
      <c r="B184" s="116"/>
      <c r="C184" s="301"/>
      <c r="D184" s="301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301"/>
      <c r="D185" s="301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308">
        <f>'[12]Sch C'!D204</f>
        <v>2472460</v>
      </c>
      <c r="D186" s="301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300">
        <f>C183-C186</f>
        <v>0</v>
      </c>
      <c r="D187" s="286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09"/>
      <c r="D188" s="309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301"/>
      <c r="D189" s="301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300">
        <f>C17-C183</f>
        <v>-590002</v>
      </c>
      <c r="D190" s="300">
        <f>D17-D183</f>
        <v>3109</v>
      </c>
      <c r="E190" s="263">
        <f>E17-E183</f>
        <v>-586893</v>
      </c>
      <c r="F190" s="180">
        <f>F17-F183</f>
        <v>0</v>
      </c>
      <c r="G190" s="180">
        <f>G17-G183</f>
        <v>-586893</v>
      </c>
      <c r="J190" s="136"/>
      <c r="K190" s="136"/>
      <c r="M190" s="242">
        <f>IFERROR(G190/G$198,0)</f>
        <v>-54.752588860901206</v>
      </c>
      <c r="N190" s="247">
        <f>SUMMARY!M190</f>
        <v>12.168989805289812</v>
      </c>
    </row>
    <row r="191" spans="1:14" s="43" customFormat="1">
      <c r="A191" s="42"/>
      <c r="B191" s="221"/>
      <c r="C191" s="301"/>
      <c r="D191" s="301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301"/>
      <c r="D192" s="301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301"/>
      <c r="D193" s="301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310">
        <f>'[12]Sch D'!C9</f>
        <v>10719</v>
      </c>
      <c r="D194" s="311"/>
      <c r="E194" s="268">
        <f>C194+D194</f>
        <v>10719</v>
      </c>
      <c r="F194" s="225"/>
      <c r="G194" s="227">
        <f>E194+F194</f>
        <v>10719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310">
        <f>'[12]Sch D'!D9</f>
        <v>0</v>
      </c>
      <c r="D195" s="311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310">
        <f>'[12]Sch D'!E9</f>
        <v>0</v>
      </c>
      <c r="D196" s="311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310">
        <f>'[12]Sch D'!F9</f>
        <v>0</v>
      </c>
      <c r="D197" s="311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310">
        <f>SUM(C194:C197)</f>
        <v>10719</v>
      </c>
      <c r="D198" s="311"/>
      <c r="E198" s="269">
        <f>SUM(E194:E197)</f>
        <v>10719</v>
      </c>
      <c r="F198" s="232">
        <f>SUM(F194:F197)</f>
        <v>0</v>
      </c>
      <c r="G198" s="232">
        <f>SUM(G194:G197)</f>
        <v>10719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2"/>
      <c r="D199" s="313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4"/>
      <c r="D200" s="315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316">
        <f>'[12]Sch D'!G22</f>
        <v>35</v>
      </c>
      <c r="D201" s="317"/>
      <c r="E201" s="268">
        <f>C201+D201</f>
        <v>35</v>
      </c>
      <c r="F201" s="225"/>
      <c r="G201" s="227">
        <f>E201+F201</f>
        <v>35</v>
      </c>
      <c r="H201" s="43"/>
      <c r="I201" s="43"/>
      <c r="J201" s="136"/>
      <c r="K201" s="136"/>
    </row>
    <row r="202" spans="1:11">
      <c r="A202" s="42"/>
      <c r="B202" s="118" t="s">
        <v>310</v>
      </c>
      <c r="C202" s="316">
        <f>'[12]Sch D'!G24</f>
        <v>35</v>
      </c>
      <c r="D202" s="317"/>
      <c r="E202" s="268">
        <f>C202+D202</f>
        <v>35</v>
      </c>
      <c r="F202" s="273"/>
      <c r="G202" s="227">
        <f>E202+F202</f>
        <v>35</v>
      </c>
      <c r="H202" s="43"/>
      <c r="I202" s="43"/>
      <c r="J202" s="136"/>
      <c r="K202" s="136"/>
    </row>
    <row r="203" spans="1:11">
      <c r="A203" s="42"/>
      <c r="B203" s="118" t="s">
        <v>90</v>
      </c>
      <c r="C203" s="316">
        <f>$C$4-$C$3+1</f>
        <v>365</v>
      </c>
      <c r="D203" s="315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14"/>
      <c r="D204" s="315"/>
      <c r="E204" s="36"/>
      <c r="F204" s="274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310">
        <f>'[12]Sch D'!G28</f>
        <v>12775</v>
      </c>
      <c r="D205" s="318"/>
      <c r="E205" s="264">
        <f>E201*E203</f>
        <v>12775</v>
      </c>
      <c r="F205" s="36"/>
      <c r="G205" s="225">
        <f>G201*G203</f>
        <v>12775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319">
        <f>'[12]Sch D'!G30</f>
        <v>0.83906066536203527</v>
      </c>
      <c r="D206" s="315"/>
      <c r="E206" s="270">
        <f>IFERROR(E198/E205,"0")</f>
        <v>0.83906066536203527</v>
      </c>
      <c r="F206" s="186"/>
      <c r="G206" s="238">
        <f>G198/G205</f>
        <v>0.83906066536203527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319">
        <f>'[12]Sch D'!G32</f>
        <v>0.83906066536203527</v>
      </c>
      <c r="D207" s="315"/>
      <c r="E207" s="270">
        <f>IFERROR((E194+E195)/E205,"0")</f>
        <v>0.83906066536203527</v>
      </c>
      <c r="F207" s="186"/>
      <c r="G207" s="238">
        <f>(G194+G195)/G205</f>
        <v>0.83906066536203527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319">
        <f>'[12]Sch D'!G34</f>
        <v>1</v>
      </c>
      <c r="D208" s="315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301"/>
      <c r="D209" s="301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C210" s="304"/>
      <c r="D210" s="304"/>
      <c r="F210" s="51" t="s">
        <v>305</v>
      </c>
      <c r="G210" s="239"/>
    </row>
    <row r="211" spans="1:11">
      <c r="C211" s="304"/>
      <c r="D211" s="304"/>
      <c r="F211" s="51" t="s">
        <v>306</v>
      </c>
      <c r="G211" s="239"/>
    </row>
    <row r="212" spans="1:11">
      <c r="C212" s="304"/>
      <c r="D212" s="304"/>
      <c r="F212" s="51" t="s">
        <v>307</v>
      </c>
      <c r="G212" s="239"/>
    </row>
    <row r="213" spans="1:11">
      <c r="F213" s="51" t="s">
        <v>308</v>
      </c>
      <c r="G213" s="239"/>
    </row>
  </sheetData>
  <phoneticPr fontId="0" type="noConversion"/>
  <conditionalFormatting sqref="D2">
    <cfRule type="cellIs" dxfId="11" priority="2" stopIfTrue="1" operator="equal">
      <formula>0</formula>
    </cfRule>
  </conditionalFormatting>
  <conditionalFormatting sqref="C2">
    <cfRule type="cellIs" dxfId="10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FFFF00"/>
    <pageSetUpPr fitToPage="1"/>
  </sheetPr>
  <dimension ref="A1:N213"/>
  <sheetViews>
    <sheetView showGridLines="0" zoomScaleNormal="10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6384" width="11.69921875" style="52"/>
  </cols>
  <sheetData>
    <row r="1" spans="1:14" ht="22.5">
      <c r="A1" s="163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7" t="s">
        <v>385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'[13]Sch B'!E10</f>
        <v>2539722</v>
      </c>
      <c r="D12" s="277">
        <f>'[13]Sch B'!G10</f>
        <v>0</v>
      </c>
      <c r="E12" s="263">
        <f>SUM(C12:D12)</f>
        <v>2539722</v>
      </c>
      <c r="F12" s="180"/>
      <c r="G12" s="180">
        <f>IF(ISERROR(E12+F12)," ",(E12+F12))</f>
        <v>2539722</v>
      </c>
      <c r="H12" s="181">
        <f t="shared" ref="H12:H17" si="0">IF(ISERROR(G12/$G$17),"",(G12/$G$17))</f>
        <v>0.97756994298965549</v>
      </c>
      <c r="J12" s="250" t="s">
        <v>346</v>
      </c>
      <c r="K12" s="251">
        <f>G17</f>
        <v>2597995.1800000002</v>
      </c>
      <c r="M12" s="242">
        <f>IFERROR(G12/G$194,0)</f>
        <v>181.5254091916232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'[13]Sch B'!E15</f>
        <v>45213.18</v>
      </c>
      <c r="D13" s="277">
        <f>'[13]Sch B'!G15</f>
        <v>0</v>
      </c>
      <c r="E13" s="263">
        <f t="shared" ref="E13:E16" si="1">SUM(C13:D13)</f>
        <v>45213.18</v>
      </c>
      <c r="F13" s="183"/>
      <c r="G13" s="183">
        <f>IF(ISERROR(E13+F13),"",(E13+F13))</f>
        <v>45213.18</v>
      </c>
      <c r="H13" s="184">
        <f t="shared" si="0"/>
        <v>1.7403103881047231E-2</v>
      </c>
      <c r="J13" s="252" t="s">
        <v>347</v>
      </c>
      <c r="K13" s="253">
        <f>G183</f>
        <v>2514482.2999999998</v>
      </c>
      <c r="M13" s="242">
        <f>IFERROR(G13/G$195,0)</f>
        <v>251.18433333333334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'[13]Sch B'!E20</f>
        <v>0</v>
      </c>
      <c r="D14" s="277">
        <f>'[13]Sch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14171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'[13]Sch B'!E25</f>
        <v>0</v>
      </c>
      <c r="D15" s="277">
        <f>'[13]Sch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50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'[13]Sch B'!E40</f>
        <v>13060</v>
      </c>
      <c r="D16" s="277">
        <f>'[13]Sch B'!G40</f>
        <v>0</v>
      </c>
      <c r="E16" s="263">
        <f t="shared" si="1"/>
        <v>13060</v>
      </c>
      <c r="F16" s="183"/>
      <c r="G16" s="183">
        <f>IF(ISERROR(E16+F16),"",(E16+F16))</f>
        <v>13060</v>
      </c>
      <c r="H16" s="184">
        <f t="shared" si="0"/>
        <v>5.026953129297183E-3</v>
      </c>
      <c r="J16" s="252" t="s">
        <v>350</v>
      </c>
      <c r="K16" s="253">
        <f>G205</f>
        <v>18250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2597995.1800000002</v>
      </c>
      <c r="D17" s="277">
        <f>SUM(D12:D16)</f>
        <v>0</v>
      </c>
      <c r="E17" s="183">
        <f>SUM(E12:E16)</f>
        <v>2597995.1800000002</v>
      </c>
      <c r="F17" s="183">
        <f>SUM(F12:F16)</f>
        <v>0</v>
      </c>
      <c r="G17" s="183">
        <f>IF(ISERROR(E17+F17),"",(E17+F17))</f>
        <v>2597995.1800000002</v>
      </c>
      <c r="H17" s="184">
        <f t="shared" si="0"/>
        <v>1</v>
      </c>
      <c r="J17" s="252"/>
      <c r="K17" s="253"/>
      <c r="M17" s="242">
        <f>IFERROR(G17/G$198,0)</f>
        <v>183.3318170912427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95712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96882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'[13]Sch C'!D10</f>
        <v>52763</v>
      </c>
      <c r="D21" s="277">
        <f>'[13]Sch C'!F10</f>
        <v>0</v>
      </c>
      <c r="E21" s="263">
        <f t="shared" ref="E21:E56" si="2">SUM(C21:D21)</f>
        <v>52763</v>
      </c>
      <c r="F21" s="180"/>
      <c r="G21" s="180">
        <f t="shared" ref="G21:G57" si="3">IF(ISERROR(E21+F21),"",(E21+F21))</f>
        <v>52763</v>
      </c>
      <c r="H21" s="181">
        <f>IF(ISERROR(G21/$G$183),"",(G21/$G$183))</f>
        <v>2.0983643432288229E-2</v>
      </c>
      <c r="J21" s="265">
        <v>2000</v>
      </c>
      <c r="K21" s="265">
        <v>2080</v>
      </c>
      <c r="M21" s="242">
        <f>IFERROR(G21/G$198,0)</f>
        <v>3.7233081645614283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'[13]Sch C'!D11</f>
        <v>150085</v>
      </c>
      <c r="D22" s="277">
        <f>'[13]Sch C'!F11</f>
        <v>0</v>
      </c>
      <c r="E22" s="263">
        <f t="shared" si="2"/>
        <v>150085</v>
      </c>
      <c r="F22" s="183"/>
      <c r="G22" s="183">
        <f t="shared" si="3"/>
        <v>150085</v>
      </c>
      <c r="H22" s="181">
        <f t="shared" ref="H22:H57" si="4">IF(ISERROR(G22/$G$183),"",(G22/$G$183))</f>
        <v>5.9688230853722858E-2</v>
      </c>
      <c r="J22" s="189">
        <v>4000</v>
      </c>
      <c r="K22" s="189">
        <v>4160</v>
      </c>
      <c r="M22" s="242">
        <f t="shared" ref="M22:M57" si="5">IFERROR(G22/G$198,0)</f>
        <v>10.590995695434337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'[13]Sch C'!D12</f>
        <v>74235.789999999994</v>
      </c>
      <c r="D23" s="277">
        <f>'[13]Sch C'!F12</f>
        <v>0</v>
      </c>
      <c r="E23" s="263">
        <f t="shared" si="2"/>
        <v>74235.789999999994</v>
      </c>
      <c r="F23" s="183"/>
      <c r="G23" s="183">
        <f t="shared" si="3"/>
        <v>74235.789999999994</v>
      </c>
      <c r="H23" s="181">
        <f t="shared" si="4"/>
        <v>2.9523289943222109E-2</v>
      </c>
      <c r="J23" s="189">
        <v>4080</v>
      </c>
      <c r="K23" s="189">
        <v>4160</v>
      </c>
      <c r="M23" s="242">
        <f t="shared" si="5"/>
        <v>5.2385710253334272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'[13]Sch C'!D13</f>
        <v>352641</v>
      </c>
      <c r="D24" s="277">
        <f>'[13]Sch C'!F13</f>
        <v>-285890</v>
      </c>
      <c r="E24" s="263">
        <f t="shared" si="2"/>
        <v>66751</v>
      </c>
      <c r="F24" s="183"/>
      <c r="G24" s="183">
        <f t="shared" si="3"/>
        <v>66751</v>
      </c>
      <c r="H24" s="181">
        <f t="shared" si="4"/>
        <v>2.6546617568157075E-2</v>
      </c>
      <c r="J24" s="136"/>
      <c r="K24" s="136"/>
      <c r="M24" s="242">
        <f t="shared" si="5"/>
        <v>4.7103944675746243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'[13]Sch C'!D14</f>
        <v>0</v>
      </c>
      <c r="D25" s="277">
        <f>'[13]Sch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'[13]Sch C'!D15</f>
        <v>0</v>
      </c>
      <c r="D26" s="277">
        <f>'[13]Sch C'!F15</f>
        <v>0</v>
      </c>
      <c r="E26" s="263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42">
        <f t="shared" si="5"/>
        <v>0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'[13]Sch C'!D16</f>
        <v>0</v>
      </c>
      <c r="D27" s="277">
        <f>'[13]Sch C'!F16</f>
        <v>0</v>
      </c>
      <c r="E27" s="263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42">
        <f t="shared" si="5"/>
        <v>0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'[13]Sch C'!D17</f>
        <v>164.85</v>
      </c>
      <c r="D28" s="277">
        <f>'[13]Sch C'!F17</f>
        <v>0</v>
      </c>
      <c r="E28" s="263">
        <f t="shared" si="2"/>
        <v>164.85</v>
      </c>
      <c r="F28" s="183"/>
      <c r="G28" s="183">
        <f t="shared" si="3"/>
        <v>164.85</v>
      </c>
      <c r="H28" s="181">
        <f t="shared" si="4"/>
        <v>6.5560214919786872E-5</v>
      </c>
      <c r="J28" s="136"/>
      <c r="K28" s="136"/>
      <c r="M28" s="242">
        <f t="shared" si="5"/>
        <v>1.16329122856538E-2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'[13]Sch C'!D18</f>
        <v>18382.78</v>
      </c>
      <c r="D29" s="277">
        <f>'[13]Sch C'!F18</f>
        <v>0</v>
      </c>
      <c r="E29" s="263">
        <f t="shared" si="2"/>
        <v>18382.78</v>
      </c>
      <c r="F29" s="183"/>
      <c r="G29" s="183">
        <f t="shared" si="3"/>
        <v>18382.78</v>
      </c>
      <c r="H29" s="181">
        <f t="shared" si="4"/>
        <v>7.3107613443928396E-3</v>
      </c>
      <c r="J29" s="136"/>
      <c r="K29" s="136"/>
      <c r="M29" s="242">
        <f t="shared" si="5"/>
        <v>1.2972112059840519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'[13]Sch C'!D19</f>
        <v>9525.76</v>
      </c>
      <c r="D30" s="277">
        <f>'[13]Sch C'!F19</f>
        <v>0</v>
      </c>
      <c r="E30" s="263">
        <f t="shared" si="2"/>
        <v>9525.76</v>
      </c>
      <c r="F30" s="183"/>
      <c r="G30" s="183">
        <f t="shared" si="3"/>
        <v>9525.76</v>
      </c>
      <c r="H30" s="181">
        <f t="shared" si="4"/>
        <v>3.788358343186588E-3</v>
      </c>
      <c r="J30" s="136"/>
      <c r="K30" s="136"/>
      <c r="M30" s="242">
        <f t="shared" si="5"/>
        <v>0.67220097381977284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'[13]Sch C'!D20</f>
        <v>6867.37</v>
      </c>
      <c r="D31" s="277">
        <f>'[13]Sch C'!F20</f>
        <v>0</v>
      </c>
      <c r="E31" s="263">
        <f t="shared" si="2"/>
        <v>6867.37</v>
      </c>
      <c r="F31" s="183"/>
      <c r="G31" s="183">
        <f t="shared" si="3"/>
        <v>6867.37</v>
      </c>
      <c r="H31" s="181">
        <f t="shared" si="4"/>
        <v>2.731126800932343E-3</v>
      </c>
      <c r="J31" s="136"/>
      <c r="K31" s="136"/>
      <c r="M31" s="242">
        <f t="shared" si="5"/>
        <v>0.48460729659163077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'[13]Sch C'!D21</f>
        <v>46135.15</v>
      </c>
      <c r="D32" s="277">
        <f>'[13]Sch C'!F21</f>
        <v>0</v>
      </c>
      <c r="E32" s="263">
        <f t="shared" si="2"/>
        <v>46135.15</v>
      </c>
      <c r="F32" s="183"/>
      <c r="G32" s="183">
        <f t="shared" si="3"/>
        <v>46135.15</v>
      </c>
      <c r="H32" s="181">
        <f t="shared" si="4"/>
        <v>1.8347772819876283E-2</v>
      </c>
      <c r="J32" s="136"/>
      <c r="K32" s="136"/>
      <c r="M32" s="242">
        <f t="shared" si="5"/>
        <v>3.2556029920259686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'[13]Sch C'!D22</f>
        <v>741.6</v>
      </c>
      <c r="D33" s="277">
        <f>'[13]Sch C'!F22</f>
        <v>0</v>
      </c>
      <c r="E33" s="263">
        <f t="shared" si="2"/>
        <v>741.6</v>
      </c>
      <c r="F33" s="183"/>
      <c r="G33" s="183">
        <f t="shared" si="3"/>
        <v>741.6</v>
      </c>
      <c r="H33" s="181">
        <f t="shared" si="4"/>
        <v>2.9493148549902305E-4</v>
      </c>
      <c r="J33" s="136"/>
      <c r="K33" s="136"/>
      <c r="M33" s="242">
        <f t="shared" si="5"/>
        <v>5.2332227789146854E-2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'[13]Sch C'!D23</f>
        <v>454</v>
      </c>
      <c r="D34" s="277">
        <f>'[13]Sch C'!F23</f>
        <v>0</v>
      </c>
      <c r="E34" s="263">
        <f t="shared" si="2"/>
        <v>454</v>
      </c>
      <c r="F34" s="183"/>
      <c r="G34" s="183">
        <f t="shared" si="3"/>
        <v>454</v>
      </c>
      <c r="H34" s="181">
        <f t="shared" si="4"/>
        <v>1.8055406474724441E-4</v>
      </c>
      <c r="J34" s="136"/>
      <c r="K34" s="136"/>
      <c r="M34" s="242">
        <f t="shared" si="5"/>
        <v>3.2037259191306192E-2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'[13]Sch C'!D24</f>
        <v>3265</v>
      </c>
      <c r="D35" s="277">
        <f>'[13]Sch C'!F24</f>
        <v>0</v>
      </c>
      <c r="E35" s="263">
        <f t="shared" si="2"/>
        <v>3265</v>
      </c>
      <c r="F35" s="183"/>
      <c r="G35" s="183">
        <f t="shared" si="3"/>
        <v>3265</v>
      </c>
      <c r="H35" s="181">
        <f t="shared" si="4"/>
        <v>1.2984780207043018E-3</v>
      </c>
      <c r="J35" s="136"/>
      <c r="K35" s="136"/>
      <c r="M35" s="242">
        <f t="shared" si="5"/>
        <v>0.23040011290664031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'[13]Sch C'!D25</f>
        <v>0</v>
      </c>
      <c r="D36" s="277">
        <f>'[13]Sch C'!F25</f>
        <v>0</v>
      </c>
      <c r="E36" s="263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42">
        <f t="shared" si="5"/>
        <v>0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'[13]Sch C'!D26</f>
        <v>118156</v>
      </c>
      <c r="D37" s="277">
        <f>'[13]Sch C'!F26</f>
        <v>0</v>
      </c>
      <c r="E37" s="263">
        <f t="shared" si="2"/>
        <v>118156</v>
      </c>
      <c r="F37" s="183"/>
      <c r="G37" s="183">
        <f t="shared" si="3"/>
        <v>118156</v>
      </c>
      <c r="H37" s="181">
        <f t="shared" si="4"/>
        <v>4.6990189590914999E-2</v>
      </c>
      <c r="J37" s="136"/>
      <c r="K37" s="136"/>
      <c r="M37" s="242">
        <f t="shared" si="5"/>
        <v>8.3378731211629376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'[13]Sch C'!D27</f>
        <v>14420.64</v>
      </c>
      <c r="D38" s="277">
        <f>'[13]Sch C'!F27</f>
        <v>-14421</v>
      </c>
      <c r="E38" s="263">
        <f t="shared" si="2"/>
        <v>-0.36000000000058208</v>
      </c>
      <c r="F38" s="183"/>
      <c r="G38" s="183">
        <f t="shared" si="3"/>
        <v>-0.36000000000058208</v>
      </c>
      <c r="H38" s="181">
        <f t="shared" si="4"/>
        <v>-1.4317062402888344E-7</v>
      </c>
      <c r="J38" s="136"/>
      <c r="K38" s="136"/>
      <c r="M38" s="242">
        <f t="shared" si="5"/>
        <v>-2.5403994072442459E-5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'[13]Sch C'!D28</f>
        <v>0</v>
      </c>
      <c r="D39" s="277">
        <f>'[13]Sch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'[13]Sch C'!D29</f>
        <v>-57534</v>
      </c>
      <c r="D40" s="277">
        <f>'[13]Sch C'!F29</f>
        <v>57534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'[13]Sch C'!D30</f>
        <v>0</v>
      </c>
      <c r="D41" s="277">
        <f>'[13]Sch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'[13]Sch C'!D31</f>
        <v>0</v>
      </c>
      <c r="D42" s="277">
        <f>'[13]Sch C'!F31</f>
        <v>0</v>
      </c>
      <c r="E42" s="263">
        <f t="shared" si="2"/>
        <v>0</v>
      </c>
      <c r="F42" s="183"/>
      <c r="G42" s="183">
        <f t="shared" si="3"/>
        <v>0</v>
      </c>
      <c r="H42" s="181">
        <f t="shared" si="4"/>
        <v>0</v>
      </c>
      <c r="J42" s="136"/>
      <c r="K42" s="136"/>
      <c r="M42" s="242">
        <f t="shared" si="5"/>
        <v>0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'[13]Sch C'!D32</f>
        <v>42403.47</v>
      </c>
      <c r="D43" s="277">
        <f>'[13]Sch C'!F32</f>
        <v>-12147</v>
      </c>
      <c r="E43" s="263">
        <f t="shared" si="2"/>
        <v>30256.47</v>
      </c>
      <c r="F43" s="183"/>
      <c r="G43" s="183">
        <f t="shared" si="3"/>
        <v>30256.47</v>
      </c>
      <c r="H43" s="181">
        <f t="shared" si="4"/>
        <v>1.2032882474456075E-2</v>
      </c>
      <c r="J43" s="136"/>
      <c r="K43" s="136"/>
      <c r="M43" s="242">
        <f t="shared" si="5"/>
        <v>2.1350977348105284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'[13]Sch C'!D33</f>
        <v>0</v>
      </c>
      <c r="D44" s="277">
        <f>'[13]Sch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'[13]Sch C'!D34</f>
        <v>0</v>
      </c>
      <c r="D45" s="277">
        <f>'[13]Sch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'[13]Sch C'!D35</f>
        <v>0</v>
      </c>
      <c r="D46" s="277">
        <f>'[13]Sch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'[13]Sch C'!D36</f>
        <v>0</v>
      </c>
      <c r="D47" s="277">
        <f>'[13]Sch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'[13]Sch C'!D37</f>
        <v>0</v>
      </c>
      <c r="D48" s="277">
        <f>'[13]Sch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'[13]Sch C'!D38</f>
        <v>0</v>
      </c>
      <c r="D49" s="277">
        <f>'[13]Sch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'[13]Sch C'!D39</f>
        <v>5737.89</v>
      </c>
      <c r="D50" s="277">
        <f>'[13]Sch C'!F39</f>
        <v>0</v>
      </c>
      <c r="E50" s="263">
        <f t="shared" si="2"/>
        <v>5737.89</v>
      </c>
      <c r="F50" s="183"/>
      <c r="G50" s="183">
        <f t="shared" si="3"/>
        <v>5737.89</v>
      </c>
      <c r="H50" s="181">
        <f t="shared" si="4"/>
        <v>2.2819369219660049E-3</v>
      </c>
      <c r="J50" s="136"/>
      <c r="K50" s="136"/>
      <c r="M50" s="242">
        <f t="shared" si="5"/>
        <v>0.4049036765224755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'[13]Sch C'!D40</f>
        <v>2551</v>
      </c>
      <c r="D51" s="277">
        <f>'[13]Sch C'!F40</f>
        <v>0</v>
      </c>
      <c r="E51" s="263">
        <f t="shared" si="2"/>
        <v>2551</v>
      </c>
      <c r="F51" s="183"/>
      <c r="G51" s="183">
        <f t="shared" si="3"/>
        <v>2551</v>
      </c>
      <c r="H51" s="181">
        <f t="shared" si="4"/>
        <v>1.0145229497141421E-3</v>
      </c>
      <c r="J51" s="136"/>
      <c r="K51" s="136"/>
      <c r="M51" s="242">
        <f t="shared" si="5"/>
        <v>0.18001552466304424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'[13]Sch C'!D41</f>
        <v>0</v>
      </c>
      <c r="D52" s="277">
        <f>'[13]Sch C'!F41</f>
        <v>0</v>
      </c>
      <c r="E52" s="263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42">
        <f t="shared" si="5"/>
        <v>0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'[13]Sch C'!D42</f>
        <v>30</v>
      </c>
      <c r="D53" s="277">
        <f>'[13]Sch C'!F42</f>
        <v>0</v>
      </c>
      <c r="E53" s="263">
        <f t="shared" si="2"/>
        <v>30</v>
      </c>
      <c r="F53" s="183"/>
      <c r="G53" s="183">
        <f t="shared" si="3"/>
        <v>30</v>
      </c>
      <c r="H53" s="181">
        <f t="shared" si="4"/>
        <v>1.1930885335720996E-5</v>
      </c>
      <c r="J53" s="136"/>
      <c r="K53" s="136"/>
      <c r="M53" s="242">
        <f t="shared" si="5"/>
        <v>2.1169995060334487E-3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'[13]Sch C'!D43</f>
        <v>0</v>
      </c>
      <c r="D54" s="277">
        <f>'[13]Sch C'!F43</f>
        <v>0</v>
      </c>
      <c r="E54" s="263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42">
        <f t="shared" si="5"/>
        <v>0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'[13]Sch C'!D44</f>
        <v>0</v>
      </c>
      <c r="D55" s="277">
        <f>'[13]Sch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'[13]Sch C'!D45</f>
        <v>0</v>
      </c>
      <c r="D56" s="277">
        <f>'[13]Sch C'!F45</f>
        <v>0</v>
      </c>
      <c r="E56" s="263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42">
        <f t="shared" si="5"/>
        <v>0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841026.3</v>
      </c>
      <c r="D57" s="277">
        <f>SUM(D21:D56)</f>
        <v>-254924</v>
      </c>
      <c r="E57" s="183">
        <f>SUM(E21:E56)</f>
        <v>586102.29999999993</v>
      </c>
      <c r="F57" s="183">
        <f>SUM(F21:F56)</f>
        <v>0</v>
      </c>
      <c r="G57" s="183">
        <f t="shared" si="3"/>
        <v>586102.29999999993</v>
      </c>
      <c r="H57" s="181">
        <f t="shared" si="4"/>
        <v>0.23309064454341158</v>
      </c>
      <c r="J57" s="136"/>
      <c r="K57" s="136"/>
      <c r="M57" s="242">
        <f t="shared" si="5"/>
        <v>41.359275986168932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'[13]Sch C'!D57</f>
        <v>224077</v>
      </c>
      <c r="D60" s="277">
        <f>'[13]Sch C'!F57</f>
        <v>-224077</v>
      </c>
      <c r="E60" s="263">
        <f t="shared" ref="E60:E76" si="6">SUM(C60:D60)</f>
        <v>0</v>
      </c>
      <c r="F60" s="179"/>
      <c r="G60" s="179">
        <f>IF(ISERROR(E60+F60),"",(E60+F60))</f>
        <v>0</v>
      </c>
      <c r="H60" s="181">
        <f>IF(ISERROR(G60/$G$183),"",(G60/$G$183))</f>
        <v>0</v>
      </c>
      <c r="J60" s="136"/>
      <c r="K60" s="136"/>
      <c r="M60" s="242">
        <f>IFERROR(G60/G$198,0)</f>
        <v>0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'[13]Sch C'!D58</f>
        <v>8609</v>
      </c>
      <c r="D61" s="277">
        <f>'[13]Sch C'!F58</f>
        <v>41964</v>
      </c>
      <c r="E61" s="263">
        <f t="shared" si="6"/>
        <v>50573</v>
      </c>
      <c r="F61" s="179"/>
      <c r="G61" s="179">
        <f t="shared" ref="G61:G76" si="7">IF(ISERROR(E61+F61),"",(E61+F61))</f>
        <v>50573</v>
      </c>
      <c r="H61" s="181">
        <f t="shared" ref="H61:H76" si="8">IF(ISERROR(G61/$G$183),"",(G61/$G$183))</f>
        <v>2.0112688802780599E-2</v>
      </c>
      <c r="J61" s="136"/>
      <c r="K61" s="136"/>
      <c r="M61" s="242">
        <f t="shared" ref="M61:M77" si="9">IFERROR(G61/G$198,0)</f>
        <v>3.5687672006209867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'[13]Sch C'!D59</f>
        <v>0</v>
      </c>
      <c r="D62" s="277">
        <f>'[13]Sch C'!F59</f>
        <v>48029</v>
      </c>
      <c r="E62" s="263">
        <f t="shared" si="6"/>
        <v>48029</v>
      </c>
      <c r="F62" s="179"/>
      <c r="G62" s="179">
        <f t="shared" si="7"/>
        <v>48029</v>
      </c>
      <c r="H62" s="181">
        <f t="shared" si="8"/>
        <v>1.9100949726311458E-2</v>
      </c>
      <c r="J62" s="136"/>
      <c r="K62" s="136"/>
      <c r="M62" s="242">
        <f t="shared" si="9"/>
        <v>3.38924564250935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'[13]Sch C'!D60</f>
        <v>10859</v>
      </c>
      <c r="D63" s="277">
        <f>'[13]Sch C'!F60</f>
        <v>0</v>
      </c>
      <c r="E63" s="263">
        <f t="shared" si="6"/>
        <v>10859</v>
      </c>
      <c r="F63" s="179"/>
      <c r="G63" s="179">
        <f t="shared" si="7"/>
        <v>10859</v>
      </c>
      <c r="H63" s="181">
        <f t="shared" si="8"/>
        <v>4.3185827953531432E-3</v>
      </c>
      <c r="J63" s="136"/>
      <c r="K63" s="136"/>
      <c r="M63" s="242">
        <f t="shared" si="9"/>
        <v>0.76628325453390722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'[13]Sch C'!D61</f>
        <v>0</v>
      </c>
      <c r="D64" s="277">
        <f>'[13]Sch C'!F61</f>
        <v>0</v>
      </c>
      <c r="E64" s="263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42">
        <f t="shared" si="9"/>
        <v>0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'[13]Sch C'!D62</f>
        <v>0</v>
      </c>
      <c r="D65" s="277">
        <f>'[13]Sch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'[13]Sch C'!D63</f>
        <v>0</v>
      </c>
      <c r="D66" s="277">
        <f>'[13]Sch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'[13]Sch C'!D64</f>
        <v>2039</v>
      </c>
      <c r="D67" s="277">
        <f>'[13]Sch C'!F64</f>
        <v>0</v>
      </c>
      <c r="E67" s="263">
        <f t="shared" si="6"/>
        <v>2039</v>
      </c>
      <c r="F67" s="179"/>
      <c r="G67" s="179">
        <f t="shared" si="7"/>
        <v>2039</v>
      </c>
      <c r="H67" s="181">
        <f t="shared" si="8"/>
        <v>8.1090250665117041E-4</v>
      </c>
      <c r="J67" s="136"/>
      <c r="K67" s="136"/>
      <c r="M67" s="242">
        <f t="shared" si="9"/>
        <v>0.14388539976007339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'[13]Sch C'!D65</f>
        <v>0</v>
      </c>
      <c r="D68" s="277">
        <f>'[13]Sch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'[13]Sch C'!D66</f>
        <v>0</v>
      </c>
      <c r="D69" s="277">
        <f>'[13]Sch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'[13]Sch C'!D67</f>
        <v>5924</v>
      </c>
      <c r="D70" s="277">
        <f>'[13]Sch C'!F67</f>
        <v>0</v>
      </c>
      <c r="E70" s="263">
        <f t="shared" si="6"/>
        <v>5924</v>
      </c>
      <c r="F70" s="179"/>
      <c r="G70" s="179">
        <f t="shared" si="7"/>
        <v>5924</v>
      </c>
      <c r="H70" s="181">
        <f t="shared" si="8"/>
        <v>2.3559521576270392E-3</v>
      </c>
      <c r="J70" s="136"/>
      <c r="K70" s="136"/>
      <c r="M70" s="242">
        <f t="shared" si="9"/>
        <v>0.41803683579140499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'[13]Sch C'!D68</f>
        <v>4812</v>
      </c>
      <c r="D71" s="277">
        <f>'[13]Sch C'!F68</f>
        <v>0</v>
      </c>
      <c r="E71" s="263">
        <f t="shared" si="6"/>
        <v>4812</v>
      </c>
      <c r="F71" s="179"/>
      <c r="G71" s="179">
        <f t="shared" si="7"/>
        <v>4812</v>
      </c>
      <c r="H71" s="181">
        <f t="shared" si="8"/>
        <v>1.9137140078496478E-3</v>
      </c>
      <c r="J71" s="136"/>
      <c r="K71" s="136"/>
      <c r="M71" s="242">
        <f t="shared" si="9"/>
        <v>0.33956672076776517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'[13]Sch C'!D69</f>
        <v>5620</v>
      </c>
      <c r="D72" s="277">
        <f>'[13]Sch C'!F69</f>
        <v>0</v>
      </c>
      <c r="E72" s="263">
        <f t="shared" si="6"/>
        <v>5620</v>
      </c>
      <c r="F72" s="179"/>
      <c r="G72" s="179">
        <f t="shared" si="7"/>
        <v>5620</v>
      </c>
      <c r="H72" s="181">
        <f t="shared" si="8"/>
        <v>2.2350525195583997E-3</v>
      </c>
      <c r="J72" s="136"/>
      <c r="K72" s="136"/>
      <c r="M72" s="242">
        <f t="shared" si="9"/>
        <v>0.39658457413026604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'[13]Sch C'!D70</f>
        <v>0</v>
      </c>
      <c r="D73" s="277">
        <f>'[13]Sch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'[13]Sch C'!D71</f>
        <v>0</v>
      </c>
      <c r="D74" s="277">
        <f>'[13]Sch C'!F71</f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'[13]Sch C'!D72</f>
        <v>1100</v>
      </c>
      <c r="D75" s="277">
        <f>'[13]Sch C'!F72</f>
        <v>0</v>
      </c>
      <c r="E75" s="263">
        <f t="shared" si="6"/>
        <v>1100</v>
      </c>
      <c r="F75" s="179"/>
      <c r="G75" s="179">
        <f t="shared" si="7"/>
        <v>1100</v>
      </c>
      <c r="H75" s="181">
        <f t="shared" si="8"/>
        <v>4.3746579564310321E-4</v>
      </c>
      <c r="J75" s="136"/>
      <c r="K75" s="136"/>
      <c r="M75" s="242">
        <f t="shared" si="9"/>
        <v>7.7623315221226452E-2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'[13]Sch C'!D73</f>
        <v>0</v>
      </c>
      <c r="D76" s="277">
        <f>'[13]Sch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263040</v>
      </c>
      <c r="D77" s="277">
        <f>SUM(D60:D76)</f>
        <v>-134084</v>
      </c>
      <c r="E77" s="182">
        <f>SUM(E60:E76)</f>
        <v>128956</v>
      </c>
      <c r="F77" s="182">
        <f>SUM(F60:F76)</f>
        <v>0</v>
      </c>
      <c r="G77" s="183">
        <f>IF(ISERROR(E77+F77),"",(E77+F77))</f>
        <v>128956</v>
      </c>
      <c r="H77" s="181">
        <f>IF(ISERROR(G77/$G$183),"",(G77/$G$183))</f>
        <v>5.1285308311774559E-2</v>
      </c>
      <c r="J77" s="136"/>
      <c r="K77" s="136"/>
      <c r="M77" s="242">
        <f t="shared" si="9"/>
        <v>9.0999929433349802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'[13]Sch C'!D78</f>
        <v>62699</v>
      </c>
      <c r="D80" s="277">
        <f>'[13]Sch C'!F78</f>
        <v>0</v>
      </c>
      <c r="E80" s="263">
        <f t="shared" ref="E80:E91" si="10">SUM(C80:D80)</f>
        <v>62699</v>
      </c>
      <c r="F80" s="180"/>
      <c r="G80" s="180">
        <f>IF(ISERROR(E80+F80),"",(E80+F80))</f>
        <v>62699</v>
      </c>
      <c r="H80" s="181">
        <f t="shared" ref="H80:H92" si="11">IF(ISERROR(G80/$G$183),"",(G80/$G$183))</f>
        <v>2.4935152655479024E-2</v>
      </c>
      <c r="J80" s="265">
        <v>4000</v>
      </c>
      <c r="K80" s="265">
        <v>4160</v>
      </c>
      <c r="M80" s="242">
        <f t="shared" ref="M80:M92" si="12">IFERROR(G80/G$198,0)</f>
        <v>4.4244584009597068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'[13]Sch C'!D79</f>
        <v>0</v>
      </c>
      <c r="D81" s="277">
        <f>'[13]Sch C'!F79</f>
        <v>18657</v>
      </c>
      <c r="E81" s="263">
        <f t="shared" si="10"/>
        <v>18657</v>
      </c>
      <c r="F81" s="183"/>
      <c r="G81" s="183">
        <f>IF(ISERROR(E81+F81),"",(E81+F81))</f>
        <v>18657</v>
      </c>
      <c r="H81" s="181">
        <f t="shared" si="11"/>
        <v>7.4198175902848874E-3</v>
      </c>
      <c r="J81" s="136"/>
      <c r="K81" s="136"/>
      <c r="M81" s="242">
        <f t="shared" si="12"/>
        <v>1.3165619928022017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'[13]Sch C'!D80</f>
        <v>717</v>
      </c>
      <c r="D82" s="277">
        <f>'[13]Sch C'!F80</f>
        <v>0</v>
      </c>
      <c r="E82" s="263">
        <f t="shared" si="10"/>
        <v>717</v>
      </c>
      <c r="F82" s="183"/>
      <c r="G82" s="183">
        <f>IF(ISERROR(E82+F82),"",(E82+F82))</f>
        <v>717</v>
      </c>
      <c r="H82" s="181">
        <f t="shared" si="11"/>
        <v>2.8514815952373183E-4</v>
      </c>
      <c r="J82" s="136"/>
      <c r="K82" s="136"/>
      <c r="M82" s="242">
        <f t="shared" si="12"/>
        <v>5.0596288194199424E-2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'[13]Sch C'!D81</f>
        <v>539</v>
      </c>
      <c r="D83" s="277">
        <f>'[13]Sch C'!F81</f>
        <v>0</v>
      </c>
      <c r="E83" s="263">
        <f t="shared" si="10"/>
        <v>539</v>
      </c>
      <c r="F83" s="183"/>
      <c r="G83" s="183">
        <f>IF(ISERROR(E83+F83),"",(E83+F83))</f>
        <v>539</v>
      </c>
      <c r="H83" s="181">
        <f t="shared" si="11"/>
        <v>2.1435823986512057E-4</v>
      </c>
      <c r="J83" s="136"/>
      <c r="K83" s="136"/>
      <c r="M83" s="242">
        <f t="shared" si="12"/>
        <v>3.8035424458400961E-2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'[13]Sch C'!D82</f>
        <v>0</v>
      </c>
      <c r="D84" s="277">
        <f>'[13]Sch C'!F82</f>
        <v>0</v>
      </c>
      <c r="E84" s="263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42">
        <f t="shared" si="12"/>
        <v>0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'[13]Sch C'!D83</f>
        <v>0</v>
      </c>
      <c r="D85" s="277">
        <f>'[13]Sch C'!F83</f>
        <v>0</v>
      </c>
      <c r="E85" s="263">
        <f t="shared" si="10"/>
        <v>0</v>
      </c>
      <c r="F85" s="183"/>
      <c r="G85" s="183">
        <f t="shared" si="13"/>
        <v>0</v>
      </c>
      <c r="H85" s="181">
        <f t="shared" si="11"/>
        <v>0</v>
      </c>
      <c r="J85" s="136"/>
      <c r="K85" s="136"/>
      <c r="M85" s="242">
        <f t="shared" si="12"/>
        <v>0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'[13]Sch C'!D84</f>
        <v>4042</v>
      </c>
      <c r="D86" s="277">
        <f>'[13]Sch C'!F84</f>
        <v>18412</v>
      </c>
      <c r="E86" s="263">
        <f t="shared" si="10"/>
        <v>22454</v>
      </c>
      <c r="F86" s="183"/>
      <c r="G86" s="183">
        <f t="shared" si="13"/>
        <v>22454</v>
      </c>
      <c r="H86" s="181">
        <f t="shared" si="11"/>
        <v>8.9298699776093077E-3</v>
      </c>
      <c r="J86" s="136"/>
      <c r="K86" s="136"/>
      <c r="M86" s="242">
        <f t="shared" si="12"/>
        <v>1.5845035636158351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'[13]Sch C'!D85</f>
        <v>3126</v>
      </c>
      <c r="D87" s="277">
        <f>'[13]Sch C'!F85</f>
        <v>0</v>
      </c>
      <c r="E87" s="263">
        <f t="shared" si="10"/>
        <v>3126</v>
      </c>
      <c r="F87" s="183"/>
      <c r="G87" s="183">
        <f t="shared" si="13"/>
        <v>3126</v>
      </c>
      <c r="H87" s="181">
        <f t="shared" si="11"/>
        <v>1.2431982519821277E-3</v>
      </c>
      <c r="J87" s="136"/>
      <c r="K87" s="136"/>
      <c r="M87" s="242">
        <f t="shared" si="12"/>
        <v>0.22059134852868534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'[13]Sch C'!D86</f>
        <v>13766</v>
      </c>
      <c r="D88" s="277">
        <f>'[13]Sch C'!F86</f>
        <v>0</v>
      </c>
      <c r="E88" s="263">
        <f t="shared" si="10"/>
        <v>13766</v>
      </c>
      <c r="F88" s="183"/>
      <c r="G88" s="183">
        <f t="shared" si="13"/>
        <v>13766</v>
      </c>
      <c r="H88" s="181">
        <f t="shared" si="11"/>
        <v>5.4746855843845078E-3</v>
      </c>
      <c r="J88" s="136"/>
      <c r="K88" s="136"/>
      <c r="M88" s="242">
        <f t="shared" si="12"/>
        <v>0.9714205066685484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'[13]Sch C'!D87</f>
        <v>42736</v>
      </c>
      <c r="D89" s="277">
        <f>'[13]Sch C'!F87</f>
        <v>0</v>
      </c>
      <c r="E89" s="263">
        <f t="shared" si="10"/>
        <v>42736</v>
      </c>
      <c r="F89" s="183"/>
      <c r="G89" s="183">
        <f t="shared" si="13"/>
        <v>42736</v>
      </c>
      <c r="H89" s="181">
        <f t="shared" si="11"/>
        <v>1.6995943856912415E-2</v>
      </c>
      <c r="J89" s="136"/>
      <c r="K89" s="136"/>
      <c r="M89" s="242">
        <f t="shared" si="12"/>
        <v>3.0157363629948488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'[13]Sch C'!D88</f>
        <v>0</v>
      </c>
      <c r="D90" s="277">
        <f>'[13]Sch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'[13]Sch C'!D89</f>
        <v>18412</v>
      </c>
      <c r="D91" s="277">
        <f>'[13]Sch C'!F89</f>
        <v>-18412</v>
      </c>
      <c r="E91" s="263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42">
        <f t="shared" si="12"/>
        <v>0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146037</v>
      </c>
      <c r="D92" s="277">
        <f>SUM(D80:D91)</f>
        <v>18657</v>
      </c>
      <c r="E92" s="183">
        <f>SUM(E80:E91)</f>
        <v>164694</v>
      </c>
      <c r="F92" s="183">
        <f>SUM(F80:F91)</f>
        <v>0</v>
      </c>
      <c r="G92" s="183">
        <f>IF(ISERROR(E92+F92),"",(E92+F92))</f>
        <v>164694</v>
      </c>
      <c r="H92" s="181">
        <f t="shared" si="11"/>
        <v>6.549817431604113E-2</v>
      </c>
      <c r="J92" s="136"/>
      <c r="K92" s="136"/>
      <c r="M92" s="242">
        <f t="shared" si="12"/>
        <v>11.621903888222427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'[13]Sch C'!D93</f>
        <v>67169</v>
      </c>
      <c r="D95" s="277">
        <f>'[13]Sch C'!F93</f>
        <v>0</v>
      </c>
      <c r="E95" s="263">
        <f t="shared" ref="E95:E100" si="14">SUM(C95:D95)</f>
        <v>67169</v>
      </c>
      <c r="F95" s="180"/>
      <c r="G95" s="180">
        <f t="shared" ref="G95:G101" si="15">IF(ISERROR(E95+F95),"",(E95+F95))</f>
        <v>67169</v>
      </c>
      <c r="H95" s="181">
        <f t="shared" ref="H95:H101" si="16">IF(ISERROR(G95/$G$183),"",(G95/$G$183))</f>
        <v>2.6712854570501453E-2</v>
      </c>
      <c r="J95" s="265">
        <v>6755</v>
      </c>
      <c r="K95" s="265">
        <v>6755</v>
      </c>
      <c r="M95" s="242">
        <f t="shared" ref="M95:M101" si="17">IFERROR(G95/G$198,0)</f>
        <v>4.7398913273586905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'[13]Sch C'!D94</f>
        <v>0</v>
      </c>
      <c r="D96" s="277">
        <f>'[13]Sch C'!F94</f>
        <v>19987</v>
      </c>
      <c r="E96" s="263">
        <f t="shared" si="14"/>
        <v>19987</v>
      </c>
      <c r="F96" s="183"/>
      <c r="G96" s="183">
        <f t="shared" si="15"/>
        <v>19987</v>
      </c>
      <c r="H96" s="181">
        <f t="shared" si="16"/>
        <v>7.9487535068351843E-3</v>
      </c>
      <c r="J96" s="136"/>
      <c r="K96" s="136"/>
      <c r="M96" s="242">
        <f t="shared" si="17"/>
        <v>1.4104156375696846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'[13]Sch C'!D95</f>
        <v>6301</v>
      </c>
      <c r="D97" s="277">
        <f>'[13]Sch C'!F95</f>
        <v>0</v>
      </c>
      <c r="E97" s="263">
        <f t="shared" si="14"/>
        <v>6301</v>
      </c>
      <c r="F97" s="183"/>
      <c r="G97" s="183">
        <f t="shared" si="15"/>
        <v>6301</v>
      </c>
      <c r="H97" s="181">
        <f t="shared" si="16"/>
        <v>2.5058836166792667E-3</v>
      </c>
      <c r="J97" s="136"/>
      <c r="K97" s="136"/>
      <c r="M97" s="242">
        <f t="shared" si="17"/>
        <v>0.44464046291722531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'[13]Sch C'!D96</f>
        <v>76574</v>
      </c>
      <c r="D98" s="277">
        <f>'[13]Sch C'!F96</f>
        <v>0</v>
      </c>
      <c r="E98" s="263">
        <f t="shared" si="14"/>
        <v>76574</v>
      </c>
      <c r="F98" s="183"/>
      <c r="G98" s="183">
        <f t="shared" si="15"/>
        <v>76574</v>
      </c>
      <c r="H98" s="181">
        <f t="shared" si="16"/>
        <v>3.0453187123249986E-2</v>
      </c>
      <c r="J98" s="136"/>
      <c r="K98" s="136"/>
      <c r="M98" s="242">
        <f t="shared" si="17"/>
        <v>5.4035706725001766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'[13]Sch C'!D97</f>
        <v>1488</v>
      </c>
      <c r="D99" s="277">
        <f>'[13]Sch C'!F97</f>
        <v>0</v>
      </c>
      <c r="E99" s="263">
        <f t="shared" si="14"/>
        <v>1488</v>
      </c>
      <c r="F99" s="183"/>
      <c r="G99" s="183">
        <f t="shared" si="15"/>
        <v>1488</v>
      </c>
      <c r="H99" s="181">
        <f t="shared" si="16"/>
        <v>5.917719126517614E-4</v>
      </c>
      <c r="J99" s="136"/>
      <c r="K99" s="136"/>
      <c r="M99" s="242">
        <f t="shared" si="17"/>
        <v>0.10500317549925905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'[13]Sch C'!D98</f>
        <v>0</v>
      </c>
      <c r="D100" s="277">
        <f>'[13]Sch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151532</v>
      </c>
      <c r="D101" s="277">
        <f>SUM(D95:D100)</f>
        <v>19987</v>
      </c>
      <c r="E101" s="183">
        <f>SUM(E95:E100)</f>
        <v>171519</v>
      </c>
      <c r="F101" s="183">
        <f>SUM(F95:F100)</f>
        <v>0</v>
      </c>
      <c r="G101" s="183">
        <f t="shared" si="15"/>
        <v>171519</v>
      </c>
      <c r="H101" s="181">
        <f t="shared" si="16"/>
        <v>6.8212450729917648E-2</v>
      </c>
      <c r="J101" s="136"/>
      <c r="K101" s="136"/>
      <c r="M101" s="242">
        <f t="shared" si="17"/>
        <v>12.103521275845036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'[13]Sch C'!D102</f>
        <v>33258</v>
      </c>
      <c r="D104" s="277">
        <f>'[13]Sch C'!F102</f>
        <v>0</v>
      </c>
      <c r="E104" s="263">
        <f t="shared" ref="E104:E109" si="18">SUM(C104:D104)</f>
        <v>33258</v>
      </c>
      <c r="F104" s="180"/>
      <c r="G104" s="180">
        <f t="shared" ref="G104:G110" si="19">IF(ISERROR(E104+F104),"",(E104+F104))</f>
        <v>33258</v>
      </c>
      <c r="H104" s="181">
        <f t="shared" ref="H104:H110" si="20">IF(ISERROR(G104/$G$183),"",(G104/$G$183))</f>
        <v>1.3226579483180297E-2</v>
      </c>
      <c r="J104" s="265">
        <v>3690</v>
      </c>
      <c r="K104" s="265">
        <v>3690</v>
      </c>
      <c r="M104" s="242">
        <f t="shared" ref="M104:M110" si="21">IFERROR(G104/G$198,0)</f>
        <v>2.3469056523886813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'[13]Sch C'!D103</f>
        <v>0</v>
      </c>
      <c r="D105" s="277">
        <f>'[13]Sch C'!F103</f>
        <v>9896</v>
      </c>
      <c r="E105" s="263">
        <f t="shared" si="18"/>
        <v>9896</v>
      </c>
      <c r="F105" s="183"/>
      <c r="G105" s="183">
        <f t="shared" si="19"/>
        <v>9896</v>
      </c>
      <c r="H105" s="181">
        <f t="shared" si="20"/>
        <v>3.9356013760764993E-3</v>
      </c>
      <c r="J105" s="136"/>
      <c r="K105" s="136"/>
      <c r="M105" s="242">
        <f t="shared" si="21"/>
        <v>0.69832757039023352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'[13]Sch C'!D104</f>
        <v>2640</v>
      </c>
      <c r="D106" s="277">
        <f>'[13]Sch C'!F104</f>
        <v>0</v>
      </c>
      <c r="E106" s="263">
        <f t="shared" si="18"/>
        <v>2640</v>
      </c>
      <c r="F106" s="183"/>
      <c r="G106" s="183">
        <f t="shared" si="19"/>
        <v>2640</v>
      </c>
      <c r="H106" s="181">
        <f t="shared" si="20"/>
        <v>1.0499179095434478E-3</v>
      </c>
      <c r="J106" s="136"/>
      <c r="K106" s="136"/>
      <c r="M106" s="242">
        <f t="shared" si="21"/>
        <v>0.18629595653094347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'[13]Sch C'!D105</f>
        <v>0</v>
      </c>
      <c r="D107" s="277">
        <f>'[13]Sch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'[13]Sch C'!D106</f>
        <v>0</v>
      </c>
      <c r="D108" s="277">
        <f>'[13]Sch C'!F106</f>
        <v>0</v>
      </c>
      <c r="E108" s="263">
        <f t="shared" si="18"/>
        <v>0</v>
      </c>
      <c r="F108" s="183"/>
      <c r="G108" s="183">
        <f t="shared" si="19"/>
        <v>0</v>
      </c>
      <c r="H108" s="181">
        <f t="shared" si="20"/>
        <v>0</v>
      </c>
      <c r="J108" s="136"/>
      <c r="K108" s="136"/>
      <c r="M108" s="242">
        <f t="shared" si="21"/>
        <v>0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'[13]Sch C'!D107</f>
        <v>0</v>
      </c>
      <c r="D109" s="277">
        <f>'[13]Sch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35898</v>
      </c>
      <c r="D110" s="277">
        <f>SUM(D104:D109)</f>
        <v>9896</v>
      </c>
      <c r="E110" s="183">
        <f>SUM(E104:E109)</f>
        <v>45794</v>
      </c>
      <c r="F110" s="183">
        <f>SUM(F104:F109)</f>
        <v>0</v>
      </c>
      <c r="G110" s="183">
        <f t="shared" si="19"/>
        <v>45794</v>
      </c>
      <c r="H110" s="181">
        <f t="shared" si="20"/>
        <v>1.8212098768800242E-2</v>
      </c>
      <c r="J110" s="136"/>
      <c r="K110" s="136"/>
      <c r="M110" s="242">
        <f t="shared" si="21"/>
        <v>3.2315291793098582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'[13]Sch C'!D121</f>
        <v>45972</v>
      </c>
      <c r="D113" s="277">
        <f>'[13]Sch C'!F121</f>
        <v>0</v>
      </c>
      <c r="E113" s="263">
        <f t="shared" ref="E113:E117" si="22">SUM(C113:D113)</f>
        <v>45972</v>
      </c>
      <c r="F113" s="180"/>
      <c r="G113" s="180">
        <f t="shared" ref="G113:G118" si="23">IF(ISERROR(E113+F113),"",(E113+F113))</f>
        <v>45972</v>
      </c>
      <c r="H113" s="181">
        <f t="shared" ref="H113:H118" si="24">IF(ISERROR(G113/$G$183),"",(G113/$G$183))</f>
        <v>1.8282888688458853E-2</v>
      </c>
      <c r="J113" s="265">
        <v>4690</v>
      </c>
      <c r="K113" s="265">
        <v>4690</v>
      </c>
      <c r="M113" s="242">
        <f t="shared" ref="M113:M118" si="25">IFERROR(G113/G$198,0)</f>
        <v>3.2440900430456567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'[13]Sch C'!D122</f>
        <v>0</v>
      </c>
      <c r="D114" s="277">
        <f>'[13]Sch C'!F122</f>
        <v>13680</v>
      </c>
      <c r="E114" s="263">
        <f t="shared" si="22"/>
        <v>13680</v>
      </c>
      <c r="F114" s="183"/>
      <c r="G114" s="183">
        <f t="shared" si="23"/>
        <v>13680</v>
      </c>
      <c r="H114" s="181">
        <f t="shared" si="24"/>
        <v>5.4404837130887741E-3</v>
      </c>
      <c r="J114" s="136"/>
      <c r="K114" s="136"/>
      <c r="M114" s="242">
        <f t="shared" si="25"/>
        <v>0.96535177475125256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'[13]Sch C'!D123</f>
        <v>16882</v>
      </c>
      <c r="D115" s="277">
        <f>'[13]Sch C'!F123</f>
        <v>0</v>
      </c>
      <c r="E115" s="263">
        <f t="shared" si="22"/>
        <v>16882</v>
      </c>
      <c r="F115" s="183"/>
      <c r="G115" s="183">
        <f t="shared" si="23"/>
        <v>16882</v>
      </c>
      <c r="H115" s="181">
        <f t="shared" si="24"/>
        <v>6.7139068745880621E-3</v>
      </c>
      <c r="J115" s="136"/>
      <c r="K115" s="136"/>
      <c r="M115" s="242">
        <f t="shared" si="25"/>
        <v>1.1913061886952225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'[13]Sch C'!D124</f>
        <v>1378</v>
      </c>
      <c r="D116" s="277">
        <f>'[13]Sch C'!F124</f>
        <v>0</v>
      </c>
      <c r="E116" s="263">
        <f t="shared" si="22"/>
        <v>1378</v>
      </c>
      <c r="F116" s="183"/>
      <c r="G116" s="183">
        <f t="shared" si="23"/>
        <v>1378</v>
      </c>
      <c r="H116" s="181">
        <f t="shared" si="24"/>
        <v>5.4802533308745112E-4</v>
      </c>
      <c r="J116" s="136"/>
      <c r="K116" s="136"/>
      <c r="M116" s="242">
        <f t="shared" si="25"/>
        <v>9.7240843977136407E-2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'[13]Sch C'!D125</f>
        <v>0</v>
      </c>
      <c r="D117" s="277">
        <f>'[13]Sch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64232</v>
      </c>
      <c r="D118" s="277">
        <f>SUM(D113:D117)</f>
        <v>13680</v>
      </c>
      <c r="E118" s="183">
        <f>SUM(E113:E117)</f>
        <v>77912</v>
      </c>
      <c r="F118" s="183">
        <f>SUM(F113:F117)</f>
        <v>0</v>
      </c>
      <c r="G118" s="183">
        <f t="shared" si="23"/>
        <v>77912</v>
      </c>
      <c r="H118" s="181">
        <f t="shared" si="24"/>
        <v>3.0985304609223142E-2</v>
      </c>
      <c r="J118" s="136"/>
      <c r="K118" s="136"/>
      <c r="M118" s="242">
        <f t="shared" si="25"/>
        <v>5.4979888504692687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'[13]Sch C'!D129</f>
        <v>0</v>
      </c>
      <c r="D121" s="277">
        <f>'[13]Sch C'!F129</f>
        <v>0</v>
      </c>
      <c r="E121" s="263">
        <f t="shared" ref="E121:E131" si="26">SUM(C121:D121)</f>
        <v>0</v>
      </c>
      <c r="F121" s="180"/>
      <c r="G121" s="180">
        <f>IF(ISERROR(E121+F121),"",(E121+F121))</f>
        <v>0</v>
      </c>
      <c r="H121" s="181">
        <f>IF(ISERROR(G121/$G$183),"",(G121/$G$183))</f>
        <v>0</v>
      </c>
      <c r="J121" s="265">
        <v>0</v>
      </c>
      <c r="K121" s="265">
        <v>0</v>
      </c>
      <c r="M121" s="242">
        <f t="shared" ref="M121:M131" si="27">IFERROR(G121/G$198,0)</f>
        <v>0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'[13]Sch C'!D130</f>
        <v>0</v>
      </c>
      <c r="D122" s="277">
        <f>'[13]Sch C'!F130</f>
        <v>0</v>
      </c>
      <c r="E122" s="263">
        <f t="shared" si="26"/>
        <v>0</v>
      </c>
      <c r="F122" s="180"/>
      <c r="G122" s="180">
        <f t="shared" ref="G122:G131" si="28">IF(ISERROR(E122+F122),"",(E122+F122))</f>
        <v>0</v>
      </c>
      <c r="H122" s="181">
        <f t="shared" ref="H122:H131" si="29">IF(ISERROR(G122/$G$183),"",(G122/$G$183))</f>
        <v>0</v>
      </c>
      <c r="J122" s="136"/>
      <c r="K122" s="136"/>
      <c r="M122" s="242">
        <f t="shared" si="27"/>
        <v>0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'[13]Sch C'!D131</f>
        <v>260490</v>
      </c>
      <c r="D123" s="277">
        <f>'[13]Sch C'!F131</f>
        <v>0</v>
      </c>
      <c r="E123" s="263">
        <f t="shared" si="26"/>
        <v>260490</v>
      </c>
      <c r="F123" s="180"/>
      <c r="G123" s="180">
        <f t="shared" si="28"/>
        <v>260490</v>
      </c>
      <c r="H123" s="181">
        <f t="shared" si="29"/>
        <v>0.10359587737006541</v>
      </c>
      <c r="J123" s="265">
        <v>11600</v>
      </c>
      <c r="K123" s="265">
        <v>11840</v>
      </c>
      <c r="M123" s="242">
        <f t="shared" si="27"/>
        <v>18.381906710888433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'[13]Sch C'!D132</f>
        <v>0</v>
      </c>
      <c r="D124" s="277">
        <f>'[13]Sch C'!F132</f>
        <v>69989</v>
      </c>
      <c r="E124" s="263">
        <f t="shared" si="26"/>
        <v>69989</v>
      </c>
      <c r="F124" s="180"/>
      <c r="G124" s="180">
        <f t="shared" si="28"/>
        <v>69989</v>
      </c>
      <c r="H124" s="181">
        <f t="shared" si="29"/>
        <v>2.7834357792059228E-2</v>
      </c>
      <c r="J124" s="136"/>
      <c r="K124" s="136"/>
      <c r="M124" s="242">
        <f t="shared" si="27"/>
        <v>4.9388892809258342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'[13]Sch C'!D133</f>
        <v>23012</v>
      </c>
      <c r="D125" s="277">
        <f>'[13]Sch C'!F133</f>
        <v>0</v>
      </c>
      <c r="E125" s="263">
        <f t="shared" si="26"/>
        <v>23012</v>
      </c>
      <c r="F125" s="180"/>
      <c r="G125" s="180">
        <f t="shared" si="28"/>
        <v>23012</v>
      </c>
      <c r="H125" s="181">
        <f t="shared" si="29"/>
        <v>9.1517844448537194E-3</v>
      </c>
      <c r="J125" s="265">
        <v>0</v>
      </c>
      <c r="K125" s="265">
        <v>0</v>
      </c>
      <c r="M125" s="242">
        <f t="shared" si="27"/>
        <v>1.6238797544280572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'[13]Sch C'!D134</f>
        <v>60698</v>
      </c>
      <c r="D126" s="277">
        <f>'[13]Sch C'!F134</f>
        <v>0</v>
      </c>
      <c r="E126" s="263">
        <f t="shared" si="26"/>
        <v>60698</v>
      </c>
      <c r="F126" s="180"/>
      <c r="G126" s="180">
        <f t="shared" si="28"/>
        <v>60698</v>
      </c>
      <c r="H126" s="181">
        <f t="shared" si="29"/>
        <v>2.4139362603586435E-2</v>
      </c>
      <c r="J126" s="136"/>
      <c r="K126" s="136"/>
      <c r="M126" s="242">
        <f t="shared" si="27"/>
        <v>4.2832545339072752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'[13]Sch C'!D135</f>
        <v>0</v>
      </c>
      <c r="D127" s="277">
        <f>'[13]Sch C'!F135</f>
        <v>0</v>
      </c>
      <c r="E127" s="263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'[13]Sch C'!D136</f>
        <v>0</v>
      </c>
      <c r="D128" s="277">
        <f>'[13]Sch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'[13]Sch C'!D137</f>
        <v>0</v>
      </c>
      <c r="D129" s="277">
        <f>'[13]Sch C'!F137</f>
        <v>0</v>
      </c>
      <c r="E129" s="263">
        <f t="shared" si="26"/>
        <v>0</v>
      </c>
      <c r="F129" s="180"/>
      <c r="G129" s="180">
        <f t="shared" si="28"/>
        <v>0</v>
      </c>
      <c r="H129" s="181">
        <f t="shared" si="29"/>
        <v>0</v>
      </c>
      <c r="J129" s="136"/>
      <c r="K129" s="136"/>
      <c r="M129" s="242">
        <f t="shared" si="27"/>
        <v>0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'[13]Sch C'!D138</f>
        <v>0</v>
      </c>
      <c r="D130" s="277">
        <f>'[13]Sch C'!F138</f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'[13]Sch C'!D139</f>
        <v>0</v>
      </c>
      <c r="D131" s="277">
        <f>'[13]Sch C'!F139</f>
        <v>0</v>
      </c>
      <c r="E131" s="263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'[13]Sch C'!D141</f>
        <v>0</v>
      </c>
      <c r="D133" s="277">
        <f>'[13]Sch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'[13]Sch C'!D142</f>
        <v>0</v>
      </c>
      <c r="D134" s="277">
        <f>'[13]Sch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'[13]Sch C'!D143</f>
        <v>0</v>
      </c>
      <c r="D135" s="277">
        <f>'[13]Sch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'[13]Sch C'!D144</f>
        <v>0</v>
      </c>
      <c r="D136" s="277">
        <f>'[13]Sch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'[13]Sch C'!D145</f>
        <v>0</v>
      </c>
      <c r="D137" s="277">
        <f>'[13]Sch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'[13]Sch C'!D146</f>
        <v>0</v>
      </c>
      <c r="D138" s="277">
        <f>'[13]Sch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344200</v>
      </c>
      <c r="D139" s="277">
        <f>SUM(D121:D138)</f>
        <v>69989</v>
      </c>
      <c r="E139" s="182">
        <f>SUM(E121:E138)</f>
        <v>414189</v>
      </c>
      <c r="F139" s="182">
        <f>SUM(F121:F138)</f>
        <v>0</v>
      </c>
      <c r="G139" s="183">
        <f t="shared" si="33"/>
        <v>414189</v>
      </c>
      <c r="H139" s="181">
        <f t="shared" si="31"/>
        <v>0.16472138221056479</v>
      </c>
      <c r="J139" s="136"/>
      <c r="K139" s="136"/>
      <c r="M139" s="242">
        <f t="shared" si="32"/>
        <v>29.2279302801496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'[13]Sch C'!D150</f>
        <v>5151</v>
      </c>
      <c r="D142" s="277">
        <f>'[13]Sch C'!F150</f>
        <v>0</v>
      </c>
      <c r="E142" s="263">
        <f t="shared" ref="E142:E146" si="34">SUM(C142:D142)</f>
        <v>5151</v>
      </c>
      <c r="F142" s="180"/>
      <c r="G142" s="180">
        <f t="shared" ref="G142:G147" si="35">IF(ISERROR(E142+F142),"",(E142+F142))</f>
        <v>5151</v>
      </c>
      <c r="H142" s="181">
        <f t="shared" ref="H142:H147" si="36">IF(ISERROR(G142/$G$183),"",(G142/$G$183))</f>
        <v>2.048533012143295E-3</v>
      </c>
      <c r="J142" s="265">
        <v>542</v>
      </c>
      <c r="K142" s="265">
        <v>542</v>
      </c>
      <c r="M142" s="242">
        <f t="shared" ref="M142:M147" si="37">IFERROR(G142/G$198,0)</f>
        <v>0.36348881518594311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'[13]Sch C'!D151</f>
        <v>0</v>
      </c>
      <c r="D143" s="277">
        <f>'[13]Sch C'!F151</f>
        <v>5921</v>
      </c>
      <c r="E143" s="263">
        <f t="shared" si="34"/>
        <v>5921</v>
      </c>
      <c r="F143" s="183"/>
      <c r="G143" s="183">
        <f t="shared" si="35"/>
        <v>5921</v>
      </c>
      <c r="H143" s="181">
        <f t="shared" si="36"/>
        <v>2.3547590690934672E-3</v>
      </c>
      <c r="J143" s="136"/>
      <c r="K143" s="136"/>
      <c r="M143" s="242">
        <f t="shared" si="37"/>
        <v>0.41782513584080166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'[13]Sch C'!D152</f>
        <v>3033</v>
      </c>
      <c r="D144" s="277">
        <f>'[13]Sch C'!F152</f>
        <v>0</v>
      </c>
      <c r="E144" s="263">
        <f t="shared" si="34"/>
        <v>3033</v>
      </c>
      <c r="F144" s="183"/>
      <c r="G144" s="183">
        <f t="shared" si="35"/>
        <v>3033</v>
      </c>
      <c r="H144" s="181">
        <f t="shared" si="36"/>
        <v>1.2062125074413926E-3</v>
      </c>
      <c r="J144" s="136"/>
      <c r="K144" s="136"/>
      <c r="M144" s="242">
        <f t="shared" si="37"/>
        <v>0.21402865005998165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'[13]Sch C'!D153</f>
        <v>14896</v>
      </c>
      <c r="D145" s="277">
        <f>'[13]Sch C'!F153</f>
        <v>0</v>
      </c>
      <c r="E145" s="263">
        <f t="shared" si="34"/>
        <v>14896</v>
      </c>
      <c r="F145" s="183"/>
      <c r="G145" s="183">
        <f t="shared" si="35"/>
        <v>14896</v>
      </c>
      <c r="H145" s="181">
        <f t="shared" si="36"/>
        <v>5.9240822653633318E-3</v>
      </c>
      <c r="J145" s="136"/>
      <c r="K145" s="136"/>
      <c r="M145" s="242">
        <f t="shared" si="37"/>
        <v>1.0511608213958084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'[13]Sch C'!D154</f>
        <v>0</v>
      </c>
      <c r="D146" s="277">
        <f>'[13]Sch C'!F154</f>
        <v>0</v>
      </c>
      <c r="E146" s="263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42">
        <f t="shared" si="37"/>
        <v>0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23080</v>
      </c>
      <c r="D147" s="277">
        <f>SUM(D142:D146)</f>
        <v>5921</v>
      </c>
      <c r="E147" s="183">
        <f>SUM(E142:E146)</f>
        <v>29001</v>
      </c>
      <c r="F147" s="183">
        <f>SUM(F142:F146)</f>
        <v>0</v>
      </c>
      <c r="G147" s="183">
        <f t="shared" si="35"/>
        <v>29001</v>
      </c>
      <c r="H147" s="204">
        <f t="shared" si="36"/>
        <v>1.1533586854041487E-2</v>
      </c>
      <c r="J147" s="136"/>
      <c r="K147" s="136"/>
      <c r="M147" s="242">
        <f t="shared" si="37"/>
        <v>2.0465034224825347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'[13]Sch C'!D158</f>
        <v>506206</v>
      </c>
      <c r="D150" s="277">
        <f>'[13]Sch C'!F158</f>
        <v>0</v>
      </c>
      <c r="E150" s="263">
        <f t="shared" ref="E150:E163" si="38">SUM(C150:D150)</f>
        <v>506206</v>
      </c>
      <c r="F150" s="183"/>
      <c r="G150" s="183">
        <f>IF(ISERROR(E150+F150),"",(E150+F150))</f>
        <v>506206</v>
      </c>
      <c r="H150" s="181">
        <f>IF(ISERROR(G150/$G$183),"",(G150/$G$183))</f>
        <v>0.20131619140846607</v>
      </c>
      <c r="J150" s="265">
        <v>54355</v>
      </c>
      <c r="K150" s="265">
        <v>54805</v>
      </c>
      <c r="M150" s="242">
        <f t="shared" ref="M150:M164" si="39">IFERROR(G150/G$198,0)</f>
        <v>35.721261731705596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'[13]Sch C'!D159</f>
        <v>0</v>
      </c>
      <c r="D151" s="277">
        <f>'[13]Sch C'!F159</f>
        <v>147759</v>
      </c>
      <c r="E151" s="263">
        <f t="shared" si="38"/>
        <v>147759</v>
      </c>
      <c r="F151" s="183"/>
      <c r="G151" s="183">
        <f>IF(ISERROR(E151+F151),"",(E151+F151))</f>
        <v>147759</v>
      </c>
      <c r="H151" s="181">
        <f>IF(ISERROR(G151/$G$183),"",(G151/$G$183))</f>
        <v>5.8763189544026623E-2</v>
      </c>
      <c r="J151" s="136"/>
      <c r="K151" s="136"/>
      <c r="M151" s="242">
        <f t="shared" si="39"/>
        <v>10.426857667066544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'[13]Sch C'!D160</f>
        <v>0</v>
      </c>
      <c r="D152" s="277">
        <f>'[13]Sch C'!F160</f>
        <v>0</v>
      </c>
      <c r="E152" s="263">
        <f t="shared" si="38"/>
        <v>0</v>
      </c>
      <c r="F152" s="183">
        <v>950</v>
      </c>
      <c r="G152" s="183">
        <f t="shared" ref="G152:G163" si="40">IF(ISERROR(E152+F152),"",(E152+F152))</f>
        <v>950</v>
      </c>
      <c r="H152" s="181">
        <f t="shared" ref="H152:H163" si="41">IF(ISERROR(G152/$G$183),"",(G152/$G$183))</f>
        <v>3.778113689644982E-4</v>
      </c>
      <c r="J152" s="299" t="s">
        <v>401</v>
      </c>
      <c r="K152" s="136"/>
      <c r="M152" s="242">
        <f t="shared" si="39"/>
        <v>6.703831769105921E-2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'[13]Sch C'!D161</f>
        <v>13418</v>
      </c>
      <c r="D153" s="277">
        <f>'[13]Sch C'!F161</f>
        <v>0</v>
      </c>
      <c r="E153" s="263">
        <f t="shared" si="38"/>
        <v>13418</v>
      </c>
      <c r="F153" s="183"/>
      <c r="G153" s="183">
        <f t="shared" si="40"/>
        <v>13418</v>
      </c>
      <c r="H153" s="181">
        <f t="shared" si="41"/>
        <v>5.3362873144901443E-3</v>
      </c>
      <c r="J153" s="206"/>
      <c r="K153" s="206"/>
      <c r="M153" s="242">
        <f t="shared" si="39"/>
        <v>0.94686331239856047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'[13]Sch C'!D162</f>
        <v>7623</v>
      </c>
      <c r="D154" s="277">
        <f>'[13]Sch C'!F162</f>
        <v>0</v>
      </c>
      <c r="E154" s="263">
        <f t="shared" si="38"/>
        <v>7623</v>
      </c>
      <c r="F154" s="183"/>
      <c r="G154" s="183">
        <f t="shared" si="40"/>
        <v>7623</v>
      </c>
      <c r="H154" s="181">
        <f t="shared" si="41"/>
        <v>3.0316379638067052E-3</v>
      </c>
      <c r="J154" s="206"/>
      <c r="K154" s="206"/>
      <c r="M154" s="242">
        <f t="shared" si="39"/>
        <v>0.5379295744830993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'[13]Sch C'!D163</f>
        <v>0</v>
      </c>
      <c r="D155" s="277">
        <f>'[13]Sch C'!F163</f>
        <v>0</v>
      </c>
      <c r="E155" s="263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42">
        <f t="shared" si="39"/>
        <v>0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'[13]Sch C'!D164</f>
        <v>0</v>
      </c>
      <c r="D156" s="277">
        <f>'[13]Sch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'[13]Sch C'!D165</f>
        <v>0</v>
      </c>
      <c r="D157" s="277">
        <f>'[13]Sch C'!F165</f>
        <v>0</v>
      </c>
      <c r="E157" s="263">
        <f t="shared" si="38"/>
        <v>0</v>
      </c>
      <c r="F157" s="183"/>
      <c r="G157" s="183">
        <f t="shared" si="40"/>
        <v>0</v>
      </c>
      <c r="H157" s="181">
        <f t="shared" si="41"/>
        <v>0</v>
      </c>
      <c r="J157" s="206"/>
      <c r="K157" s="206"/>
      <c r="M157" s="242">
        <f t="shared" si="39"/>
        <v>0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'[13]Sch C'!D166</f>
        <v>0</v>
      </c>
      <c r="D158" s="277">
        <f>'[13]Sch C'!F166</f>
        <v>0</v>
      </c>
      <c r="E158" s="263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42">
        <f t="shared" si="39"/>
        <v>0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'[13]Sch C'!D167</f>
        <v>217114</v>
      </c>
      <c r="D159" s="277">
        <f>'[13]Sch C'!F167</f>
        <v>0</v>
      </c>
      <c r="E159" s="263">
        <f t="shared" si="38"/>
        <v>217114</v>
      </c>
      <c r="F159" s="183"/>
      <c r="G159" s="183">
        <f t="shared" si="40"/>
        <v>217114</v>
      </c>
      <c r="H159" s="181">
        <f t="shared" si="41"/>
        <v>8.6345407959324272E-2</v>
      </c>
      <c r="J159" s="206"/>
      <c r="K159" s="206"/>
      <c r="M159" s="242">
        <f t="shared" si="39"/>
        <v>15.321007691764873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'[13]Sch C'!D168</f>
        <v>0</v>
      </c>
      <c r="D160" s="277">
        <f>'[13]Sch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'[13]Sch C'!D169</f>
        <v>0</v>
      </c>
      <c r="D161" s="277">
        <f>'[13]Sch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'[13]Sch C'!D170</f>
        <v>0</v>
      </c>
      <c r="D162" s="277">
        <f>'[13]Sch C'!F170</f>
        <v>0</v>
      </c>
      <c r="E162" s="263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42">
        <f t="shared" si="39"/>
        <v>0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'[13]Sch C'!D171</f>
        <v>4195</v>
      </c>
      <c r="D163" s="277">
        <f>'[13]Sch C'!F171</f>
        <v>0</v>
      </c>
      <c r="E163" s="263">
        <f t="shared" si="38"/>
        <v>4195</v>
      </c>
      <c r="F163" s="183">
        <v>-950</v>
      </c>
      <c r="G163" s="183">
        <f t="shared" si="40"/>
        <v>3245</v>
      </c>
      <c r="H163" s="181">
        <f t="shared" si="41"/>
        <v>1.2905240971471544E-3</v>
      </c>
      <c r="J163" s="342" t="s">
        <v>402</v>
      </c>
      <c r="K163" s="136"/>
      <c r="M163" s="242">
        <f t="shared" si="39"/>
        <v>0.22898877990261801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748556</v>
      </c>
      <c r="D164" s="277">
        <f>SUM(D150:D163)</f>
        <v>147759</v>
      </c>
      <c r="E164" s="183">
        <f>SUM(E150:E163)</f>
        <v>896315</v>
      </c>
      <c r="F164" s="183">
        <f>SUM(F150:F163)</f>
        <v>0</v>
      </c>
      <c r="G164" s="183">
        <f>IF(ISERROR(E164+F164),"",(E164+F164))</f>
        <v>896315</v>
      </c>
      <c r="H164" s="181">
        <f>IF(ISERROR(G164/$G$183),"",(G164/$G$183))</f>
        <v>0.35646104965622549</v>
      </c>
      <c r="J164" s="136"/>
      <c r="K164" s="136"/>
      <c r="M164" s="242">
        <f t="shared" si="39"/>
        <v>63.249947075012351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'[13]Sch C'!D186</f>
        <v>0</v>
      </c>
      <c r="D167" s="277">
        <f>'[13]Sch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'[13]Sch C'!D187</f>
        <v>0</v>
      </c>
      <c r="D168" s="277">
        <f>'[13]Sch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'[13]Sch C'!D188</f>
        <v>0</v>
      </c>
      <c r="D169" s="277">
        <f>'[13]Sch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'[13]Sch C'!D189</f>
        <v>0</v>
      </c>
      <c r="D170" s="277">
        <f>'[13]Sch C'!F189</f>
        <v>0</v>
      </c>
      <c r="E170" s="263">
        <f t="shared" si="42"/>
        <v>0</v>
      </c>
      <c r="F170" s="183"/>
      <c r="G170" s="183">
        <f>IF(ISERROR(E170+F170),"",(E170+F170))</f>
        <v>0</v>
      </c>
      <c r="H170" s="181">
        <f>IF(ISERROR(G170/$G$183),"",(G170/$G$183))</f>
        <v>0</v>
      </c>
      <c r="I170" s="215"/>
      <c r="J170" s="211"/>
      <c r="K170" s="42"/>
      <c r="M170" s="242">
        <f t="shared" si="43"/>
        <v>0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'[13]Sch C'!D190</f>
        <v>0</v>
      </c>
      <c r="D171" s="277">
        <f>'[13]Sch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'[13]Sch C'!D191</f>
        <v>0</v>
      </c>
      <c r="D172" s="277">
        <f>'[13]Sch C'!F191</f>
        <v>0</v>
      </c>
      <c r="E172" s="263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42">
        <f t="shared" si="43"/>
        <v>0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'[13]Sch C'!D192</f>
        <v>0</v>
      </c>
      <c r="D173" s="277">
        <f>'[13]Sch C'!F192</f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'[13]Sch C'!D193</f>
        <v>0</v>
      </c>
      <c r="D174" s="277">
        <f>'[13]Sch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'[13]Sch C'!D194</f>
        <v>0</v>
      </c>
      <c r="D175" s="277">
        <f>'[13]Sch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'[13]Sch C'!D195</f>
        <v>0</v>
      </c>
      <c r="D176" s="277">
        <f>'[13]Sch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'[13]Sch C'!D196</f>
        <v>0</v>
      </c>
      <c r="D177" s="277">
        <f>'[13]Sch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'[13]Sch C'!D197</f>
        <v>0</v>
      </c>
      <c r="D178" s="277">
        <f>'[13]Sch C'!F197</f>
        <v>0</v>
      </c>
      <c r="E178" s="263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42">
        <f t="shared" si="43"/>
        <v>0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'[13]Sch C'!D198</f>
        <v>0</v>
      </c>
      <c r="D179" s="277">
        <f>'[13]Sch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'[13]Sch C'!D199</f>
        <v>0</v>
      </c>
      <c r="D180" s="277">
        <f>'[13]Sch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0</v>
      </c>
      <c r="D181" s="277">
        <f>SUM(D167:D180)</f>
        <v>0</v>
      </c>
      <c r="E181" s="218">
        <f>SUM(E167:E180)</f>
        <v>0</v>
      </c>
      <c r="F181" s="218">
        <f>SUM(F167:F180)</f>
        <v>0</v>
      </c>
      <c r="G181" s="183">
        <f t="shared" si="44"/>
        <v>0</v>
      </c>
      <c r="H181" s="181">
        <f>IF(ISERROR(G181/$G$183),"",(G181/$G$183))</f>
        <v>0</v>
      </c>
      <c r="I181" s="219"/>
      <c r="J181" s="211"/>
      <c r="K181" s="211"/>
      <c r="M181" s="242">
        <f t="shared" si="43"/>
        <v>0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2617601.2999999998</v>
      </c>
      <c r="D183" s="277">
        <f>SUM(D21:D181)/2</f>
        <v>-103119</v>
      </c>
      <c r="E183" s="262">
        <f>SUM(E21:E181)/2</f>
        <v>2514482.2999999998</v>
      </c>
      <c r="F183" s="179">
        <f>SUM(F21:F181)/2</f>
        <v>0</v>
      </c>
      <c r="G183" s="179">
        <f>SUM(G21:G181)/2</f>
        <v>2514482.2999999998</v>
      </c>
      <c r="H183" s="181">
        <f>IF(ISERROR(G183/$G$183),"",(G183/$G$183))</f>
        <v>1</v>
      </c>
      <c r="J183" s="265">
        <f>SUM(J21:J181)</f>
        <v>95712</v>
      </c>
      <c r="K183" s="265">
        <f>SUM(K21:K181)</f>
        <v>96882</v>
      </c>
      <c r="M183" s="242">
        <f>IFERROR(G183/G$198,0)</f>
        <v>177.43859290099499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'[13]Sch C'!D204</f>
        <v>2617601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0.29999999981373549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-19606.119999999646</v>
      </c>
      <c r="D190" s="277">
        <f>D17-D183</f>
        <v>103119</v>
      </c>
      <c r="E190" s="263">
        <f>E17-E183</f>
        <v>83512.880000000354</v>
      </c>
      <c r="F190" s="180">
        <f>F17-F183</f>
        <v>0</v>
      </c>
      <c r="G190" s="180">
        <f>G17-G183</f>
        <v>83512.880000000354</v>
      </c>
      <c r="J190" s="136"/>
      <c r="K190" s="136"/>
      <c r="M190" s="242">
        <f>IFERROR(G190/G$198,0)</f>
        <v>5.8932241902477136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'[13]Sch D'!C9</f>
        <v>13991</v>
      </c>
      <c r="D194" s="330"/>
      <c r="E194" s="268">
        <f>C194+D194</f>
        <v>13991</v>
      </c>
      <c r="F194" s="225"/>
      <c r="G194" s="227">
        <f>E194+F194</f>
        <v>13991</v>
      </c>
      <c r="H194" s="181">
        <f>IF(ISERROR(G194/$G$198),"",(G194/$G$198))</f>
        <v>0.98729800296379933</v>
      </c>
      <c r="I194" s="43"/>
      <c r="J194" s="136"/>
      <c r="K194" s="136"/>
    </row>
    <row r="195" spans="1:11">
      <c r="A195" s="42"/>
      <c r="B195" s="116" t="s">
        <v>249</v>
      </c>
      <c r="C195" s="289">
        <f>'[13]Sch D'!D9</f>
        <v>180</v>
      </c>
      <c r="D195" s="330"/>
      <c r="E195" s="229">
        <f>C195+D195</f>
        <v>180</v>
      </c>
      <c r="F195" s="228"/>
      <c r="G195" s="229">
        <f>E195+F195</f>
        <v>180</v>
      </c>
      <c r="H195" s="181">
        <f>IF(ISERROR(G195/$G$198),"",(G195/$G$198))</f>
        <v>1.2701997036200691E-2</v>
      </c>
      <c r="I195" s="43"/>
      <c r="J195" s="136"/>
      <c r="K195" s="136"/>
    </row>
    <row r="196" spans="1:11">
      <c r="A196" s="42"/>
      <c r="B196" s="116" t="s">
        <v>87</v>
      </c>
      <c r="C196" s="289">
        <f>'[13]Sch D'!E9</f>
        <v>0</v>
      </c>
      <c r="D196" s="330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'[13]Sch D'!F9</f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14171</v>
      </c>
      <c r="D198" s="330"/>
      <c r="E198" s="269">
        <f>SUM(E194:E197)</f>
        <v>14171</v>
      </c>
      <c r="F198" s="232">
        <f>SUM(F194:F197)</f>
        <v>0</v>
      </c>
      <c r="G198" s="232">
        <f>SUM(G194:G197)</f>
        <v>14171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31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33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'[13]Sch D'!G22</f>
        <v>50</v>
      </c>
      <c r="D201" s="329"/>
      <c r="E201" s="268">
        <f>C201+D201</f>
        <v>50</v>
      </c>
      <c r="F201" s="225"/>
      <c r="G201" s="227">
        <f>E201+F201</f>
        <v>50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'[13]Sch D'!G24</f>
        <v>50</v>
      </c>
      <c r="D202" s="329"/>
      <c r="E202" s="268">
        <f>C202+D202</f>
        <v>50</v>
      </c>
      <c r="F202" s="228"/>
      <c r="G202" s="227">
        <f>E202+F202</f>
        <v>50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33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'[13]Sch D'!G28</f>
        <v>18250</v>
      </c>
      <c r="D205" s="290"/>
      <c r="E205" s="264">
        <f>E201*E203</f>
        <v>18250</v>
      </c>
      <c r="F205" s="36"/>
      <c r="G205" s="225">
        <f>G201*G203</f>
        <v>18250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'[13]Sch D'!G30</f>
        <v>0.77649315068493152</v>
      </c>
      <c r="D206" s="36"/>
      <c r="E206" s="270">
        <f>IFERROR(E198/E205,"0")</f>
        <v>0.77649315068493152</v>
      </c>
      <c r="F206" s="186"/>
      <c r="G206" s="238">
        <f>G198/G205</f>
        <v>0.77649315068493152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'[13]Sch D'!G32</f>
        <v>0.77649315068493152</v>
      </c>
      <c r="D207" s="36"/>
      <c r="E207" s="270">
        <f>IFERROR((E194+E195)/E205,"0")</f>
        <v>0.77649315068493152</v>
      </c>
      <c r="F207" s="186"/>
      <c r="G207" s="238">
        <f>(G194+G195)/G205</f>
        <v>0.77649315068493152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'[13]Sch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71"/>
    </row>
    <row r="211" spans="1:11">
      <c r="F211" s="51" t="s">
        <v>306</v>
      </c>
      <c r="G211" s="239"/>
    </row>
    <row r="212" spans="1:11">
      <c r="F212" s="51" t="s">
        <v>307</v>
      </c>
      <c r="G212" s="239"/>
    </row>
    <row r="213" spans="1:11">
      <c r="F213" s="51" t="s">
        <v>308</v>
      </c>
      <c r="G213" s="239"/>
    </row>
  </sheetData>
  <phoneticPr fontId="0" type="noConversion"/>
  <conditionalFormatting sqref="D2">
    <cfRule type="cellIs" dxfId="9" priority="2" stopIfTrue="1" operator="equal">
      <formula>0</formula>
    </cfRule>
  </conditionalFormatting>
  <conditionalFormatting sqref="C2">
    <cfRule type="cellIs" dxfId="8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FFFF00"/>
    <pageSetUpPr fitToPage="1"/>
  </sheetPr>
  <dimension ref="A1:N213"/>
  <sheetViews>
    <sheetView showGridLines="0" zoomScale="90" zoomScaleNormal="9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6384" width="11.69921875" style="52"/>
  </cols>
  <sheetData>
    <row r="1" spans="1:14" ht="22.5">
      <c r="A1" s="163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7" t="s">
        <v>367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'[14]Sch B'!E10</f>
        <v>5251180</v>
      </c>
      <c r="D12" s="277">
        <f>'[14]Sch B'!G10</f>
        <v>0</v>
      </c>
      <c r="E12" s="263">
        <f>SUM(C12:D12)</f>
        <v>5251180</v>
      </c>
      <c r="F12" s="180"/>
      <c r="G12" s="180">
        <f>IF(ISERROR(E12+F12)," ",(E12+F12))</f>
        <v>5251180</v>
      </c>
      <c r="H12" s="181">
        <f t="shared" ref="H12:H17" si="0">IF(ISERROR(G12/$G$17),"",(G12/$G$17))</f>
        <v>0.98794210116473835</v>
      </c>
      <c r="J12" s="250" t="s">
        <v>346</v>
      </c>
      <c r="K12" s="251">
        <f>G17</f>
        <v>5315271</v>
      </c>
      <c r="M12" s="242">
        <f>IFERROR(G12/G$194,0)</f>
        <v>181.76462443752163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'[14]Sch B'!E15</f>
        <v>0</v>
      </c>
      <c r="D13" s="277">
        <f>'[14]Sch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4579105.7300000004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'[14]Sch B'!E20</f>
        <v>0</v>
      </c>
      <c r="D14" s="277">
        <f>'[14]Sch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28890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'[14]Sch B'!E25</f>
        <v>0</v>
      </c>
      <c r="D15" s="277">
        <f>'[14]Sch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82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'[14]Sch B'!E40</f>
        <v>84681</v>
      </c>
      <c r="D16" s="277">
        <f>'[14]Sch B'!G40</f>
        <v>-20590</v>
      </c>
      <c r="E16" s="263">
        <f t="shared" si="1"/>
        <v>64091</v>
      </c>
      <c r="F16" s="183"/>
      <c r="G16" s="183">
        <f>IF(ISERROR(E16+F16),"",(E16+F16))</f>
        <v>64091</v>
      </c>
      <c r="H16" s="184">
        <f t="shared" si="0"/>
        <v>1.2057898835261645E-2</v>
      </c>
      <c r="J16" s="252" t="s">
        <v>350</v>
      </c>
      <c r="K16" s="253">
        <f>G205</f>
        <v>29930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5335861</v>
      </c>
      <c r="D17" s="277">
        <f>SUM(D12:D16)</f>
        <v>-20590</v>
      </c>
      <c r="E17" s="183">
        <f>SUM(E12:E16)</f>
        <v>5315271</v>
      </c>
      <c r="F17" s="183">
        <f>SUM(F12:F16)</f>
        <v>0</v>
      </c>
      <c r="G17" s="183">
        <f>IF(ISERROR(E17+F17),"",(E17+F17))</f>
        <v>5315271</v>
      </c>
      <c r="H17" s="184">
        <f t="shared" si="0"/>
        <v>1</v>
      </c>
      <c r="J17" s="252"/>
      <c r="K17" s="253"/>
      <c r="M17" s="242">
        <f>IFERROR(G17/G$198,0)</f>
        <v>183.98307372793354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186677.12999999998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198552.54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'[14]Sch C'!D10</f>
        <v>86649</v>
      </c>
      <c r="D21" s="277">
        <f>'[14]Sch C'!F10</f>
        <v>8159.18</v>
      </c>
      <c r="E21" s="263">
        <f t="shared" ref="E21:E56" si="2">SUM(C21:D21)</f>
        <v>94808.18</v>
      </c>
      <c r="F21" s="180"/>
      <c r="G21" s="180">
        <f t="shared" ref="G21:G57" si="3">IF(ISERROR(E21+F21),"",(E21+F21))</f>
        <v>94808.18</v>
      </c>
      <c r="H21" s="181">
        <f>IF(ISERROR(G21/$G$183),"",(G21/$G$183))</f>
        <v>2.070451865281564E-2</v>
      </c>
      <c r="J21" s="265">
        <v>2000.08</v>
      </c>
      <c r="K21" s="265">
        <v>2190.08</v>
      </c>
      <c r="M21" s="242">
        <f>IFERROR(G21/G$198,0)</f>
        <v>3.2816953963309099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'[14]Sch C'!D11</f>
        <v>0</v>
      </c>
      <c r="D22" s="277">
        <f>'[14]Sch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'[14]Sch C'!D12</f>
        <v>54584</v>
      </c>
      <c r="D23" s="277">
        <f>'[14]Sch C'!F12</f>
        <v>5602.32</v>
      </c>
      <c r="E23" s="263">
        <f t="shared" si="2"/>
        <v>60186.32</v>
      </c>
      <c r="F23" s="183"/>
      <c r="G23" s="183">
        <f t="shared" si="3"/>
        <v>60186.32</v>
      </c>
      <c r="H23" s="181">
        <f t="shared" si="4"/>
        <v>1.3143684280030807E-2</v>
      </c>
      <c r="J23" s="189">
        <v>3752.86</v>
      </c>
      <c r="K23" s="189">
        <v>4141.9399999999996</v>
      </c>
      <c r="M23" s="242">
        <f t="shared" si="5"/>
        <v>2.0832924887504327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'[14]Sch C'!D13</f>
        <v>638823</v>
      </c>
      <c r="D24" s="277">
        <f>'[14]Sch C'!F13</f>
        <v>-602516.01</v>
      </c>
      <c r="E24" s="263">
        <f t="shared" si="2"/>
        <v>36306.989999999991</v>
      </c>
      <c r="F24" s="183"/>
      <c r="G24" s="183">
        <f t="shared" si="3"/>
        <v>36306.989999999991</v>
      </c>
      <c r="H24" s="181">
        <f t="shared" si="4"/>
        <v>7.9288385420181132E-3</v>
      </c>
      <c r="J24" s="136"/>
      <c r="K24" s="136"/>
      <c r="M24" s="242">
        <f t="shared" si="5"/>
        <v>1.2567320872274139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'[14]Sch C'!D14</f>
        <v>21600</v>
      </c>
      <c r="D25" s="277">
        <f>'[14]Sch C'!F14</f>
        <v>0</v>
      </c>
      <c r="E25" s="263">
        <f t="shared" si="2"/>
        <v>21600</v>
      </c>
      <c r="F25" s="183"/>
      <c r="G25" s="183">
        <f t="shared" si="3"/>
        <v>21600</v>
      </c>
      <c r="H25" s="181">
        <f t="shared" si="4"/>
        <v>4.7170782405148784E-3</v>
      </c>
      <c r="J25" s="136"/>
      <c r="K25" s="136"/>
      <c r="M25" s="242">
        <f t="shared" si="5"/>
        <v>0.74766355140186913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'[14]Sch C'!D15</f>
        <v>0</v>
      </c>
      <c r="D26" s="277">
        <f>'[14]Sch C'!F15</f>
        <v>0</v>
      </c>
      <c r="E26" s="263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42">
        <f t="shared" si="5"/>
        <v>0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'[14]Sch C'!D16</f>
        <v>338026</v>
      </c>
      <c r="D27" s="277">
        <f>'[14]Sch C'!F16</f>
        <v>-40218</v>
      </c>
      <c r="E27" s="263">
        <f t="shared" si="2"/>
        <v>297808</v>
      </c>
      <c r="F27" s="183"/>
      <c r="G27" s="183">
        <f t="shared" si="3"/>
        <v>297808</v>
      </c>
      <c r="H27" s="181">
        <f t="shared" si="4"/>
        <v>6.5036279474595129E-2</v>
      </c>
      <c r="J27" s="136"/>
      <c r="K27" s="136"/>
      <c r="M27" s="242">
        <f t="shared" si="5"/>
        <v>10.30834198684666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'[14]Sch C'!D17</f>
        <v>0</v>
      </c>
      <c r="D28" s="277">
        <f>'[14]Sch C'!F17</f>
        <v>0</v>
      </c>
      <c r="E28" s="263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42">
        <f t="shared" si="5"/>
        <v>0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'[14]Sch C'!D18</f>
        <v>8169</v>
      </c>
      <c r="D29" s="277">
        <f>'[14]Sch C'!F18</f>
        <v>0</v>
      </c>
      <c r="E29" s="263">
        <f t="shared" si="2"/>
        <v>8169</v>
      </c>
      <c r="F29" s="183"/>
      <c r="G29" s="183">
        <f t="shared" si="3"/>
        <v>8169</v>
      </c>
      <c r="H29" s="181">
        <f t="shared" si="4"/>
        <v>1.783972784572502E-3</v>
      </c>
      <c r="J29" s="136"/>
      <c r="K29" s="136"/>
      <c r="M29" s="242">
        <f t="shared" si="5"/>
        <v>0.28276220145379022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'[14]Sch C'!D19</f>
        <v>14783</v>
      </c>
      <c r="D30" s="277">
        <f>'[14]Sch C'!F19</f>
        <v>0</v>
      </c>
      <c r="E30" s="263">
        <f t="shared" si="2"/>
        <v>14783</v>
      </c>
      <c r="F30" s="183"/>
      <c r="G30" s="183">
        <f t="shared" si="3"/>
        <v>14783</v>
      </c>
      <c r="H30" s="181">
        <f t="shared" si="4"/>
        <v>3.2283596124783077E-3</v>
      </c>
      <c r="J30" s="136"/>
      <c r="K30" s="136"/>
      <c r="M30" s="242">
        <f t="shared" si="5"/>
        <v>0.51169955001730705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'[14]Sch C'!D20</f>
        <v>7503</v>
      </c>
      <c r="D31" s="277">
        <f>'[14]Sch C'!F20</f>
        <v>0</v>
      </c>
      <c r="E31" s="263">
        <f t="shared" si="2"/>
        <v>7503</v>
      </c>
      <c r="F31" s="183"/>
      <c r="G31" s="183">
        <f t="shared" si="3"/>
        <v>7503</v>
      </c>
      <c r="H31" s="181">
        <f t="shared" si="4"/>
        <v>1.6385295388232932E-3</v>
      </c>
      <c r="J31" s="136"/>
      <c r="K31" s="136"/>
      <c r="M31" s="242">
        <f t="shared" si="5"/>
        <v>0.25970924195223261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'[14]Sch C'!D21</f>
        <v>4677</v>
      </c>
      <c r="D32" s="277">
        <f>'[14]Sch C'!F21</f>
        <v>0</v>
      </c>
      <c r="E32" s="263">
        <f t="shared" si="2"/>
        <v>4677</v>
      </c>
      <c r="F32" s="183"/>
      <c r="G32" s="183">
        <f t="shared" si="3"/>
        <v>4677</v>
      </c>
      <c r="H32" s="181">
        <f t="shared" si="4"/>
        <v>1.0213784690225967E-3</v>
      </c>
      <c r="J32" s="136"/>
      <c r="K32" s="136"/>
      <c r="M32" s="242">
        <f t="shared" si="5"/>
        <v>0.16188992731048807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'[14]Sch C'!D22</f>
        <v>0</v>
      </c>
      <c r="D33" s="277">
        <f>'[14]Sch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'[14]Sch C'!D23</f>
        <v>4083</v>
      </c>
      <c r="D34" s="277">
        <f>'[14]Sch C'!F23</f>
        <v>0</v>
      </c>
      <c r="E34" s="263">
        <f t="shared" si="2"/>
        <v>4083</v>
      </c>
      <c r="F34" s="183"/>
      <c r="G34" s="183">
        <f t="shared" si="3"/>
        <v>4083</v>
      </c>
      <c r="H34" s="181">
        <f t="shared" si="4"/>
        <v>8.9165881740843741E-4</v>
      </c>
      <c r="J34" s="136"/>
      <c r="K34" s="136"/>
      <c r="M34" s="242">
        <f t="shared" si="5"/>
        <v>0.14132917964693667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'[14]Sch C'!D24</f>
        <v>0</v>
      </c>
      <c r="D35" s="277">
        <f>'[14]Sch C'!F24</f>
        <v>0</v>
      </c>
      <c r="E35" s="263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'[14]Sch C'!D25</f>
        <v>0</v>
      </c>
      <c r="D36" s="277">
        <f>'[14]Sch C'!F25</f>
        <v>0</v>
      </c>
      <c r="E36" s="263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42">
        <f t="shared" si="5"/>
        <v>0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'[14]Sch C'!D26</f>
        <v>240940</v>
      </c>
      <c r="D37" s="277">
        <f>'[14]Sch C'!F26</f>
        <v>0</v>
      </c>
      <c r="E37" s="263">
        <f t="shared" si="2"/>
        <v>240940</v>
      </c>
      <c r="F37" s="183"/>
      <c r="G37" s="183">
        <f t="shared" si="3"/>
        <v>240940</v>
      </c>
      <c r="H37" s="181">
        <f t="shared" si="4"/>
        <v>5.2617260706928466E-2</v>
      </c>
      <c r="J37" s="136"/>
      <c r="K37" s="136"/>
      <c r="M37" s="242">
        <f t="shared" si="5"/>
        <v>8.3399100034614051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'[14]Sch C'!D27</f>
        <v>0</v>
      </c>
      <c r="D38" s="277">
        <f>'[14]Sch C'!F27</f>
        <v>0</v>
      </c>
      <c r="E38" s="263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'[14]Sch C'!D28</f>
        <v>0</v>
      </c>
      <c r="D39" s="277">
        <f>'[14]Sch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'[14]Sch C'!D29</f>
        <v>1891</v>
      </c>
      <c r="D40" s="277">
        <f>'[14]Sch C'!F29</f>
        <v>-1891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'[14]Sch C'!D30</f>
        <v>0</v>
      </c>
      <c r="D41" s="277">
        <f>'[14]Sch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'[14]Sch C'!D31</f>
        <v>51922</v>
      </c>
      <c r="D42" s="277">
        <f>'[14]Sch C'!F31</f>
        <v>0</v>
      </c>
      <c r="E42" s="263">
        <f t="shared" si="2"/>
        <v>51922</v>
      </c>
      <c r="F42" s="183"/>
      <c r="G42" s="183">
        <f t="shared" si="3"/>
        <v>51922</v>
      </c>
      <c r="H42" s="181">
        <f t="shared" si="4"/>
        <v>1.1338895203889515E-2</v>
      </c>
      <c r="J42" s="136"/>
      <c r="K42" s="136"/>
      <c r="M42" s="242">
        <f t="shared" si="5"/>
        <v>1.7972308757355486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'[14]Sch C'!D32</f>
        <v>35806</v>
      </c>
      <c r="D43" s="277">
        <f>'[14]Sch C'!F32</f>
        <v>0</v>
      </c>
      <c r="E43" s="263">
        <f t="shared" si="2"/>
        <v>35806</v>
      </c>
      <c r="F43" s="183"/>
      <c r="G43" s="183">
        <f t="shared" si="3"/>
        <v>35806</v>
      </c>
      <c r="H43" s="181">
        <f t="shared" si="4"/>
        <v>7.8194307166609134E-3</v>
      </c>
      <c r="J43" s="136"/>
      <c r="K43" s="136"/>
      <c r="M43" s="242">
        <f t="shared" si="5"/>
        <v>1.2393907926618206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'[14]Sch C'!D33</f>
        <v>0</v>
      </c>
      <c r="D44" s="277">
        <f>'[14]Sch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'[14]Sch C'!D34</f>
        <v>0</v>
      </c>
      <c r="D45" s="277">
        <f>'[14]Sch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'[14]Sch C'!D35</f>
        <v>0</v>
      </c>
      <c r="D46" s="277">
        <f>'[14]Sch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'[14]Sch C'!D36</f>
        <v>27088</v>
      </c>
      <c r="D47" s="277">
        <f>'[14]Sch C'!F36</f>
        <v>3514.22</v>
      </c>
      <c r="E47" s="263">
        <f t="shared" si="2"/>
        <v>30602.22</v>
      </c>
      <c r="F47" s="183"/>
      <c r="G47" s="183">
        <f t="shared" si="3"/>
        <v>30602.22</v>
      </c>
      <c r="H47" s="181">
        <f t="shared" si="4"/>
        <v>6.6830123182152418E-3</v>
      </c>
      <c r="J47" s="265">
        <v>2572.25</v>
      </c>
      <c r="K47" s="265">
        <v>2900.5</v>
      </c>
      <c r="M47" s="242">
        <f t="shared" si="5"/>
        <v>1.0592668743509865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'[14]Sch C'!D37</f>
        <v>0</v>
      </c>
      <c r="D48" s="277">
        <f>'[14]Sch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'[14]Sch C'!D38</f>
        <v>0</v>
      </c>
      <c r="D49" s="277">
        <f>'[14]Sch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'[14]Sch C'!D39</f>
        <v>1741</v>
      </c>
      <c r="D50" s="277">
        <f>'[14]Sch C'!F39</f>
        <v>0</v>
      </c>
      <c r="E50" s="263">
        <f t="shared" si="2"/>
        <v>1741</v>
      </c>
      <c r="F50" s="183"/>
      <c r="G50" s="183">
        <f t="shared" si="3"/>
        <v>1741</v>
      </c>
      <c r="H50" s="181">
        <f t="shared" si="4"/>
        <v>3.8020524151557425E-4</v>
      </c>
      <c r="J50" s="136"/>
      <c r="K50" s="136"/>
      <c r="M50" s="242">
        <f t="shared" si="5"/>
        <v>6.0263066805122882E-2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'[14]Sch C'!D40</f>
        <v>1568</v>
      </c>
      <c r="D51" s="277">
        <f>'[14]Sch C'!F40</f>
        <v>-1568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'[14]Sch C'!D41</f>
        <v>0</v>
      </c>
      <c r="D52" s="277">
        <f>'[14]Sch C'!F41</f>
        <v>0</v>
      </c>
      <c r="E52" s="263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42">
        <f t="shared" si="5"/>
        <v>0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'[14]Sch C'!D42</f>
        <v>3484</v>
      </c>
      <c r="D53" s="277">
        <f>'[14]Sch C'!F42</f>
        <v>0</v>
      </c>
      <c r="E53" s="263">
        <f t="shared" si="2"/>
        <v>3484</v>
      </c>
      <c r="F53" s="183"/>
      <c r="G53" s="183">
        <f t="shared" si="3"/>
        <v>3484</v>
      </c>
      <c r="H53" s="181">
        <f t="shared" si="4"/>
        <v>7.6084724953489984E-4</v>
      </c>
      <c r="J53" s="136"/>
      <c r="K53" s="136"/>
      <c r="M53" s="242">
        <f t="shared" si="5"/>
        <v>0.12059536171685704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'[14]Sch C'!D43</f>
        <v>2388</v>
      </c>
      <c r="D54" s="277">
        <f>'[14]Sch C'!F43</f>
        <v>0</v>
      </c>
      <c r="E54" s="263">
        <f t="shared" si="2"/>
        <v>2388</v>
      </c>
      <c r="F54" s="183"/>
      <c r="G54" s="183">
        <f t="shared" si="3"/>
        <v>2388</v>
      </c>
      <c r="H54" s="181">
        <f t="shared" si="4"/>
        <v>5.214992054791449E-4</v>
      </c>
      <c r="J54" s="136"/>
      <c r="K54" s="136"/>
      <c r="M54" s="242">
        <f t="shared" si="5"/>
        <v>8.2658359293873315E-2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'[14]Sch C'!D44</f>
        <v>0</v>
      </c>
      <c r="D55" s="277">
        <f>'[14]Sch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'[14]Sch C'!D45</f>
        <v>46248</v>
      </c>
      <c r="D56" s="277">
        <f>'[14]Sch C'!F45</f>
        <v>-9577</v>
      </c>
      <c r="E56" s="263">
        <f t="shared" si="2"/>
        <v>36671</v>
      </c>
      <c r="F56" s="183"/>
      <c r="G56" s="183">
        <f t="shared" si="3"/>
        <v>36671</v>
      </c>
      <c r="H56" s="181">
        <f t="shared" si="4"/>
        <v>8.0083322295333853E-3</v>
      </c>
      <c r="J56" s="136"/>
      <c r="K56" s="136"/>
      <c r="M56" s="242">
        <f t="shared" si="5"/>
        <v>1.2693319487712011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1591973</v>
      </c>
      <c r="D57" s="277">
        <f>SUM(D21:D56)</f>
        <v>-638494.29</v>
      </c>
      <c r="E57" s="183">
        <f>SUM(E21:E56)</f>
        <v>953478.71</v>
      </c>
      <c r="F57" s="183">
        <f>SUM(F21:F56)</f>
        <v>0</v>
      </c>
      <c r="G57" s="183">
        <f t="shared" si="3"/>
        <v>953478.71</v>
      </c>
      <c r="H57" s="181">
        <f t="shared" si="4"/>
        <v>0.20822378128403685</v>
      </c>
      <c r="J57" s="136"/>
      <c r="K57" s="136"/>
      <c r="M57" s="242">
        <f t="shared" si="5"/>
        <v>33.003762893734859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'[14]Sch C'!D57</f>
        <v>397592</v>
      </c>
      <c r="D60" s="277">
        <f>'[14]Sch C'!F57</f>
        <v>-106058.29</v>
      </c>
      <c r="E60" s="263">
        <f t="shared" ref="E60:E76" si="6">SUM(C60:D60)</f>
        <v>291533.71000000002</v>
      </c>
      <c r="F60" s="179"/>
      <c r="G60" s="179">
        <f>IF(ISERROR(E60+F60),"",(E60+F60))</f>
        <v>291533.71000000002</v>
      </c>
      <c r="H60" s="181">
        <f>IF(ISERROR(G60/$G$183),"",(G60/$G$183))</f>
        <v>6.3666079621184021E-2</v>
      </c>
      <c r="J60" s="136"/>
      <c r="K60" s="136"/>
      <c r="M60" s="242">
        <f>IFERROR(G60/G$198,0)</f>
        <v>10.091163378331604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'[14]Sch C'!D58</f>
        <v>0</v>
      </c>
      <c r="D61" s="277">
        <f>'[14]Sch C'!F58</f>
        <v>0</v>
      </c>
      <c r="E61" s="263">
        <f t="shared" si="6"/>
        <v>0</v>
      </c>
      <c r="F61" s="179"/>
      <c r="G61" s="179">
        <f t="shared" ref="G61:G76" si="7">IF(ISERROR(E61+F61),"",(E61+F61))</f>
        <v>0</v>
      </c>
      <c r="H61" s="181">
        <f t="shared" ref="H61:H76" si="8">IF(ISERROR(G61/$G$183),"",(G61/$G$183))</f>
        <v>0</v>
      </c>
      <c r="J61" s="136"/>
      <c r="K61" s="136"/>
      <c r="M61" s="242">
        <f t="shared" ref="M61:M77" si="9">IFERROR(G61/G$198,0)</f>
        <v>0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'[14]Sch C'!D59</f>
        <v>0</v>
      </c>
      <c r="D62" s="277">
        <f>'[14]Sch C'!F59</f>
        <v>0</v>
      </c>
      <c r="E62" s="263">
        <f t="shared" si="6"/>
        <v>0</v>
      </c>
      <c r="F62" s="179"/>
      <c r="G62" s="179">
        <f t="shared" si="7"/>
        <v>0</v>
      </c>
      <c r="H62" s="181">
        <f t="shared" si="8"/>
        <v>0</v>
      </c>
      <c r="J62" s="136"/>
      <c r="K62" s="136"/>
      <c r="M62" s="242">
        <f t="shared" si="9"/>
        <v>0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'[14]Sch C'!D60</f>
        <v>0</v>
      </c>
      <c r="D63" s="277">
        <f>'[14]Sch C'!F60</f>
        <v>0</v>
      </c>
      <c r="E63" s="263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42">
        <f t="shared" si="9"/>
        <v>0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'[14]Sch C'!D61</f>
        <v>4554</v>
      </c>
      <c r="D64" s="277">
        <f>'[14]Sch C'!F61</f>
        <v>0</v>
      </c>
      <c r="E64" s="263">
        <f t="shared" si="6"/>
        <v>4554</v>
      </c>
      <c r="F64" s="179"/>
      <c r="G64" s="179">
        <f t="shared" si="7"/>
        <v>4554</v>
      </c>
      <c r="H64" s="181">
        <f t="shared" si="8"/>
        <v>9.9451732904188694E-4</v>
      </c>
      <c r="J64" s="136"/>
      <c r="K64" s="136"/>
      <c r="M64" s="242">
        <f t="shared" si="9"/>
        <v>0.15763239875389409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'[14]Sch C'!D62</f>
        <v>0</v>
      </c>
      <c r="D65" s="277">
        <f>'[14]Sch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'[14]Sch C'!D63</f>
        <v>0</v>
      </c>
      <c r="D66" s="277">
        <f>'[14]Sch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'[14]Sch C'!D64</f>
        <v>0</v>
      </c>
      <c r="D67" s="277">
        <f>'[14]Sch C'!F64</f>
        <v>0</v>
      </c>
      <c r="E67" s="263">
        <f t="shared" si="6"/>
        <v>0</v>
      </c>
      <c r="F67" s="179"/>
      <c r="G67" s="179">
        <f t="shared" si="7"/>
        <v>0</v>
      </c>
      <c r="H67" s="181">
        <f t="shared" si="8"/>
        <v>0</v>
      </c>
      <c r="J67" s="136"/>
      <c r="K67" s="136"/>
      <c r="M67" s="242">
        <f t="shared" si="9"/>
        <v>0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'[14]Sch C'!D65</f>
        <v>0</v>
      </c>
      <c r="D68" s="277">
        <f>'[14]Sch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'[14]Sch C'!D66</f>
        <v>0</v>
      </c>
      <c r="D69" s="277">
        <f>'[14]Sch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'[14]Sch C'!D67</f>
        <v>6258</v>
      </c>
      <c r="D70" s="277">
        <f>'[14]Sch C'!F67</f>
        <v>0</v>
      </c>
      <c r="E70" s="263">
        <f t="shared" si="6"/>
        <v>6258</v>
      </c>
      <c r="F70" s="179"/>
      <c r="G70" s="179">
        <f t="shared" si="7"/>
        <v>6258</v>
      </c>
      <c r="H70" s="181">
        <f t="shared" si="8"/>
        <v>1.3666423902380606E-3</v>
      </c>
      <c r="J70" s="136"/>
      <c r="K70" s="136"/>
      <c r="M70" s="242">
        <f t="shared" si="9"/>
        <v>0.21661474558670821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'[14]Sch C'!D68</f>
        <v>0</v>
      </c>
      <c r="D71" s="277">
        <f>'[14]Sch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'[14]Sch C'!D69</f>
        <v>81675</v>
      </c>
      <c r="D72" s="277">
        <f>'[14]Sch C'!F69</f>
        <v>0</v>
      </c>
      <c r="E72" s="263">
        <f t="shared" si="6"/>
        <v>81675</v>
      </c>
      <c r="F72" s="179"/>
      <c r="G72" s="179">
        <f t="shared" si="7"/>
        <v>81675</v>
      </c>
      <c r="H72" s="181">
        <f t="shared" si="8"/>
        <v>1.7836452096946884E-2</v>
      </c>
      <c r="J72" s="136"/>
      <c r="K72" s="136"/>
      <c r="M72" s="242">
        <f t="shared" si="9"/>
        <v>2.8271028037383177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'[14]Sch C'!D70</f>
        <v>0</v>
      </c>
      <c r="D73" s="277">
        <f>'[14]Sch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'[14]Sch C'!D71</f>
        <v>0</v>
      </c>
      <c r="D74" s="277">
        <f>'[14]Sch C'!F71</f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'[14]Sch C'!D72</f>
        <v>0</v>
      </c>
      <c r="D75" s="277">
        <f>'[14]Sch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'[14]Sch C'!D73</f>
        <v>0</v>
      </c>
      <c r="D76" s="277">
        <f>'[14]Sch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490079</v>
      </c>
      <c r="D77" s="277">
        <f>SUM(D60:D76)</f>
        <v>-106058.29</v>
      </c>
      <c r="E77" s="182">
        <f>SUM(E60:E76)</f>
        <v>384020.71</v>
      </c>
      <c r="F77" s="182">
        <f>SUM(F60:F76)</f>
        <v>0</v>
      </c>
      <c r="G77" s="183">
        <f>IF(ISERROR(E77+F77),"",(E77+F77))</f>
        <v>384020.71</v>
      </c>
      <c r="H77" s="181">
        <f>IF(ISERROR(G77/$G$183),"",(G77/$G$183))</f>
        <v>8.3863691437410862E-2</v>
      </c>
      <c r="J77" s="136"/>
      <c r="K77" s="136"/>
      <c r="M77" s="242">
        <f t="shared" si="9"/>
        <v>13.292513326410523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'[14]Sch C'!D78</f>
        <v>27790</v>
      </c>
      <c r="D80" s="277">
        <f>'[14]Sch C'!F78</f>
        <v>3747.28</v>
      </c>
      <c r="E80" s="263">
        <f t="shared" ref="E80:E91" si="10">SUM(C80:D80)</f>
        <v>31537.279999999999</v>
      </c>
      <c r="F80" s="180"/>
      <c r="G80" s="180">
        <f>IF(ISERROR(E80+F80),"",(E80+F80))</f>
        <v>31537.279999999999</v>
      </c>
      <c r="H80" s="181">
        <f t="shared" ref="H80:H92" si="11">IF(ISERROR(G80/$G$183),"",(G80/$G$183))</f>
        <v>6.8872137617141229E-3</v>
      </c>
      <c r="J80" s="265">
        <v>1801.3500000000001</v>
      </c>
      <c r="K80" s="265">
        <v>2040</v>
      </c>
      <c r="M80" s="242">
        <f t="shared" ref="M80:M92" si="12">IFERROR(G80/G$198,0)</f>
        <v>1.0916330910349601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'[14]Sch C'!D79</f>
        <v>0</v>
      </c>
      <c r="D81" s="277">
        <f>'[14]Sch C'!F79</f>
        <v>5600.77</v>
      </c>
      <c r="E81" s="263">
        <f t="shared" si="10"/>
        <v>5600.77</v>
      </c>
      <c r="F81" s="183"/>
      <c r="G81" s="183">
        <f>IF(ISERROR(E81+F81),"",(E81+F81))</f>
        <v>5600.77</v>
      </c>
      <c r="H81" s="181">
        <f t="shared" si="11"/>
        <v>1.2231143656078018E-3</v>
      </c>
      <c r="J81" s="136"/>
      <c r="K81" s="136"/>
      <c r="M81" s="242">
        <f t="shared" si="12"/>
        <v>0.19386535133264107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'[14]Sch C'!D80</f>
        <v>14788</v>
      </c>
      <c r="D82" s="277">
        <f>'[14]Sch C'!F80</f>
        <v>0</v>
      </c>
      <c r="E82" s="263">
        <f t="shared" si="10"/>
        <v>14788</v>
      </c>
      <c r="F82" s="183"/>
      <c r="G82" s="183">
        <f>IF(ISERROR(E82+F82),"",(E82+F82))</f>
        <v>14788</v>
      </c>
      <c r="H82" s="181">
        <f t="shared" si="11"/>
        <v>3.2294515287376864E-3</v>
      </c>
      <c r="J82" s="136"/>
      <c r="K82" s="136"/>
      <c r="M82" s="242">
        <f t="shared" si="12"/>
        <v>0.51187262028383529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'[14]Sch C'!D81</f>
        <v>0</v>
      </c>
      <c r="D83" s="277">
        <f>'[14]Sch C'!F81</f>
        <v>0</v>
      </c>
      <c r="E83" s="263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42">
        <f t="shared" si="12"/>
        <v>0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'[14]Sch C'!D82</f>
        <v>0</v>
      </c>
      <c r="D84" s="277">
        <f>'[14]Sch C'!F82</f>
        <v>0</v>
      </c>
      <c r="E84" s="263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42">
        <f t="shared" si="12"/>
        <v>0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'[14]Sch C'!D83</f>
        <v>18707</v>
      </c>
      <c r="D85" s="277">
        <f>'[14]Sch C'!F83</f>
        <v>0</v>
      </c>
      <c r="E85" s="263">
        <f t="shared" si="10"/>
        <v>18707</v>
      </c>
      <c r="F85" s="183"/>
      <c r="G85" s="183">
        <f t="shared" si="13"/>
        <v>18707</v>
      </c>
      <c r="H85" s="181">
        <f t="shared" si="11"/>
        <v>4.0852954928385105E-3</v>
      </c>
      <c r="J85" s="136"/>
      <c r="K85" s="136"/>
      <c r="M85" s="242">
        <f t="shared" si="12"/>
        <v>0.64752509518864654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'[14]Sch C'!D84</f>
        <v>8401</v>
      </c>
      <c r="D86" s="277">
        <f>'[14]Sch C'!F84</f>
        <v>0</v>
      </c>
      <c r="E86" s="263">
        <f t="shared" si="10"/>
        <v>8401</v>
      </c>
      <c r="F86" s="183"/>
      <c r="G86" s="183">
        <f t="shared" si="13"/>
        <v>8401</v>
      </c>
      <c r="H86" s="181">
        <f t="shared" si="11"/>
        <v>1.8346376990076617E-3</v>
      </c>
      <c r="J86" s="136"/>
      <c r="K86" s="136"/>
      <c r="M86" s="242">
        <f t="shared" si="12"/>
        <v>0.29079266182069918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'[14]Sch C'!D85</f>
        <v>0</v>
      </c>
      <c r="D87" s="277">
        <f>'[14]Sch C'!F85</f>
        <v>0</v>
      </c>
      <c r="E87" s="263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42">
        <f t="shared" si="12"/>
        <v>0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'[14]Sch C'!D86</f>
        <v>407</v>
      </c>
      <c r="D88" s="277">
        <f>'[14]Sch C'!F86</f>
        <v>0</v>
      </c>
      <c r="E88" s="263">
        <f t="shared" si="10"/>
        <v>407</v>
      </c>
      <c r="F88" s="183"/>
      <c r="G88" s="183">
        <f t="shared" si="13"/>
        <v>407</v>
      </c>
      <c r="H88" s="181">
        <f t="shared" si="11"/>
        <v>8.8881983513405352E-5</v>
      </c>
      <c r="J88" s="136"/>
      <c r="K88" s="136"/>
      <c r="M88" s="242">
        <f t="shared" si="12"/>
        <v>1.4087919695396332E-2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'[14]Sch C'!D87</f>
        <v>66567</v>
      </c>
      <c r="D89" s="277">
        <f>'[14]Sch C'!F87</f>
        <v>0</v>
      </c>
      <c r="E89" s="263">
        <f t="shared" si="10"/>
        <v>66567</v>
      </c>
      <c r="F89" s="183"/>
      <c r="G89" s="183">
        <f t="shared" si="13"/>
        <v>66567</v>
      </c>
      <c r="H89" s="181">
        <f t="shared" si="11"/>
        <v>1.4537117927608978E-2</v>
      </c>
      <c r="J89" s="136"/>
      <c r="K89" s="136"/>
      <c r="M89" s="242">
        <f t="shared" si="12"/>
        <v>2.3041536863966772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'[14]Sch C'!D88</f>
        <v>0</v>
      </c>
      <c r="D90" s="277">
        <f>'[14]Sch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'[14]Sch C'!D89</f>
        <v>0</v>
      </c>
      <c r="D91" s="277">
        <f>'[14]Sch C'!F89</f>
        <v>0</v>
      </c>
      <c r="E91" s="263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42">
        <f t="shared" si="12"/>
        <v>0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136660</v>
      </c>
      <c r="D92" s="277">
        <f>SUM(D80:D91)</f>
        <v>9348.0500000000011</v>
      </c>
      <c r="E92" s="183">
        <f>SUM(E80:E91)</f>
        <v>146008.04999999999</v>
      </c>
      <c r="F92" s="183">
        <f>SUM(F80:F91)</f>
        <v>0</v>
      </c>
      <c r="G92" s="183">
        <f>IF(ISERROR(E92+F92),"",(E92+F92))</f>
        <v>146008.04999999999</v>
      </c>
      <c r="H92" s="181">
        <f t="shared" si="11"/>
        <v>3.1885712759028163E-2</v>
      </c>
      <c r="J92" s="136"/>
      <c r="K92" s="136"/>
      <c r="M92" s="242">
        <f t="shared" si="12"/>
        <v>5.0539304257528554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'[14]Sch C'!D93</f>
        <v>119549</v>
      </c>
      <c r="D95" s="277">
        <f>'[14]Sch C'!F93</f>
        <v>3919.91</v>
      </c>
      <c r="E95" s="263">
        <f t="shared" ref="E95:E100" si="14">SUM(C95:D95)</f>
        <v>123468.91</v>
      </c>
      <c r="F95" s="180"/>
      <c r="G95" s="180">
        <f t="shared" ref="G95:G101" si="15">IF(ISERROR(E95+F95),"",(E95+F95))</f>
        <v>123468.91</v>
      </c>
      <c r="H95" s="181">
        <f t="shared" ref="H95:H101" si="16">IF(ISERROR(G95/$G$183),"",(G95/$G$183))</f>
        <v>2.6963542071346755E-2</v>
      </c>
      <c r="J95" s="265">
        <v>11774.210000000001</v>
      </c>
      <c r="K95" s="265">
        <v>12104.74</v>
      </c>
      <c r="M95" s="242">
        <f t="shared" ref="M95:M101" si="17">IFERROR(G95/G$198,0)</f>
        <v>4.273759432329526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'[14]Sch C'!D94</f>
        <v>0</v>
      </c>
      <c r="D96" s="277">
        <f>'[14]Sch C'!F94</f>
        <v>24093.78</v>
      </c>
      <c r="E96" s="263">
        <f t="shared" si="14"/>
        <v>24093.78</v>
      </c>
      <c r="F96" s="183"/>
      <c r="G96" s="183">
        <f t="shared" si="15"/>
        <v>24093.78</v>
      </c>
      <c r="H96" s="181">
        <f t="shared" si="16"/>
        <v>5.2616780263774338E-3</v>
      </c>
      <c r="J96" s="136"/>
      <c r="K96" s="136"/>
      <c r="M96" s="242">
        <f t="shared" si="17"/>
        <v>0.83398338525441329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'[14]Sch C'!D95</f>
        <v>0</v>
      </c>
      <c r="D97" s="277">
        <f>'[14]Sch C'!F95</f>
        <v>0</v>
      </c>
      <c r="E97" s="263">
        <f t="shared" si="14"/>
        <v>0</v>
      </c>
      <c r="F97" s="183"/>
      <c r="G97" s="183">
        <f t="shared" si="15"/>
        <v>0</v>
      </c>
      <c r="H97" s="181">
        <f t="shared" si="16"/>
        <v>0</v>
      </c>
      <c r="J97" s="136"/>
      <c r="K97" s="136"/>
      <c r="M97" s="242">
        <f t="shared" si="17"/>
        <v>0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'[14]Sch C'!D96</f>
        <v>110933</v>
      </c>
      <c r="D98" s="277">
        <f>'[14]Sch C'!F96</f>
        <v>-11013</v>
      </c>
      <c r="E98" s="263">
        <f t="shared" si="14"/>
        <v>99920</v>
      </c>
      <c r="F98" s="183"/>
      <c r="G98" s="183">
        <f t="shared" si="15"/>
        <v>99920</v>
      </c>
      <c r="H98" s="181">
        <f t="shared" si="16"/>
        <v>2.1820854527418828E-2</v>
      </c>
      <c r="J98" s="136"/>
      <c r="K98" s="136"/>
      <c r="M98" s="242">
        <f t="shared" si="17"/>
        <v>3.4586362062997575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'[14]Sch C'!D97</f>
        <v>6938</v>
      </c>
      <c r="D99" s="277">
        <f>'[14]Sch C'!F97</f>
        <v>0</v>
      </c>
      <c r="E99" s="263">
        <f t="shared" si="14"/>
        <v>6938</v>
      </c>
      <c r="F99" s="183"/>
      <c r="G99" s="183">
        <f t="shared" si="15"/>
        <v>6938</v>
      </c>
      <c r="H99" s="181">
        <f t="shared" si="16"/>
        <v>1.5151430015135289E-3</v>
      </c>
      <c r="J99" s="136"/>
      <c r="K99" s="136"/>
      <c r="M99" s="242">
        <f t="shared" si="17"/>
        <v>0.24015230183454483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'[14]Sch C'!D98</f>
        <v>0</v>
      </c>
      <c r="D100" s="277">
        <f>'[14]Sch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237420</v>
      </c>
      <c r="D101" s="277">
        <f>SUM(D95:D100)</f>
        <v>17000.689999999999</v>
      </c>
      <c r="E101" s="183">
        <f>SUM(E95:E100)</f>
        <v>254420.69</v>
      </c>
      <c r="F101" s="183">
        <f>SUM(F95:F100)</f>
        <v>0</v>
      </c>
      <c r="G101" s="183">
        <f t="shared" si="15"/>
        <v>254420.69</v>
      </c>
      <c r="H101" s="181">
        <f t="shared" si="16"/>
        <v>5.5561217626656542E-2</v>
      </c>
      <c r="J101" s="136"/>
      <c r="K101" s="136"/>
      <c r="M101" s="242">
        <f t="shared" si="17"/>
        <v>8.8065313257182414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'[14]Sch C'!D102</f>
        <v>47837</v>
      </c>
      <c r="D104" s="277">
        <f>'[14]Sch C'!F102</f>
        <v>4444.2</v>
      </c>
      <c r="E104" s="263">
        <f t="shared" ref="E104:E109" si="18">SUM(C104:D104)</f>
        <v>52281.2</v>
      </c>
      <c r="F104" s="180"/>
      <c r="G104" s="180">
        <f t="shared" ref="G104:G110" si="19">IF(ISERROR(E104+F104),"",(E104+F104))</f>
        <v>52281.2</v>
      </c>
      <c r="H104" s="181">
        <f t="shared" ref="H104:H110" si="20">IF(ISERROR(G104/$G$183),"",(G104/$G$183))</f>
        <v>1.1417338467963261E-2</v>
      </c>
      <c r="J104" s="265">
        <v>5403.96</v>
      </c>
      <c r="K104" s="265">
        <v>5912.09</v>
      </c>
      <c r="M104" s="242">
        <f t="shared" ref="M104:M110" si="21">IFERROR(G104/G$198,0)</f>
        <v>1.8096642436829351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'[14]Sch C'!D103</f>
        <v>0</v>
      </c>
      <c r="D105" s="277">
        <f>'[14]Sch C'!F103</f>
        <v>9641.02</v>
      </c>
      <c r="E105" s="263">
        <f t="shared" si="18"/>
        <v>9641.02</v>
      </c>
      <c r="F105" s="183"/>
      <c r="G105" s="183">
        <f t="shared" si="19"/>
        <v>9641.02</v>
      </c>
      <c r="H105" s="181">
        <f t="shared" si="20"/>
        <v>2.1054372989985533E-3</v>
      </c>
      <c r="J105" s="136"/>
      <c r="K105" s="136"/>
      <c r="M105" s="242">
        <f t="shared" si="21"/>
        <v>0.33371478020076151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'[14]Sch C'!D104</f>
        <v>8488</v>
      </c>
      <c r="D106" s="277">
        <f>'[14]Sch C'!F104</f>
        <v>0</v>
      </c>
      <c r="E106" s="263">
        <f t="shared" si="18"/>
        <v>8488</v>
      </c>
      <c r="F106" s="183"/>
      <c r="G106" s="183">
        <f t="shared" si="19"/>
        <v>8488</v>
      </c>
      <c r="H106" s="181">
        <f t="shared" si="20"/>
        <v>1.8536370419208466E-3</v>
      </c>
      <c r="J106" s="136"/>
      <c r="K106" s="136"/>
      <c r="M106" s="242">
        <f t="shared" si="21"/>
        <v>0.29380408445829009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'[14]Sch C'!D105</f>
        <v>0</v>
      </c>
      <c r="D107" s="277">
        <f>'[14]Sch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'[14]Sch C'!D106</f>
        <v>2623</v>
      </c>
      <c r="D108" s="277">
        <f>'[14]Sch C'!F106</f>
        <v>0</v>
      </c>
      <c r="E108" s="263">
        <f t="shared" si="18"/>
        <v>2623</v>
      </c>
      <c r="F108" s="183"/>
      <c r="G108" s="183">
        <f t="shared" si="19"/>
        <v>2623</v>
      </c>
      <c r="H108" s="181">
        <f t="shared" si="20"/>
        <v>5.728192696699318E-4</v>
      </c>
      <c r="J108" s="136"/>
      <c r="K108" s="136"/>
      <c r="M108" s="242">
        <f t="shared" si="21"/>
        <v>9.07926618206992E-2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'[14]Sch C'!D107</f>
        <v>0</v>
      </c>
      <c r="D109" s="277">
        <f>'[14]Sch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58948</v>
      </c>
      <c r="D110" s="277">
        <f>SUM(D104:D109)</f>
        <v>14085.220000000001</v>
      </c>
      <c r="E110" s="183">
        <f>SUM(E104:E109)</f>
        <v>73033.22</v>
      </c>
      <c r="F110" s="183">
        <f>SUM(F104:F109)</f>
        <v>0</v>
      </c>
      <c r="G110" s="183">
        <f t="shared" si="19"/>
        <v>73033.22</v>
      </c>
      <c r="H110" s="181">
        <f t="shared" si="20"/>
        <v>1.5949232078552596E-2</v>
      </c>
      <c r="J110" s="136"/>
      <c r="K110" s="136"/>
      <c r="M110" s="242">
        <f t="shared" si="21"/>
        <v>2.5279757701626862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'[14]Sch C'!D121</f>
        <v>69532</v>
      </c>
      <c r="D113" s="277">
        <f>'[14]Sch C'!F121</f>
        <v>8000.82</v>
      </c>
      <c r="E113" s="263">
        <f t="shared" ref="E113:E117" si="22">SUM(C113:D113)</f>
        <v>77532.820000000007</v>
      </c>
      <c r="F113" s="180"/>
      <c r="G113" s="180">
        <f t="shared" ref="G113:G118" si="23">IF(ISERROR(E113+F113),"",(E113+F113))</f>
        <v>77532.820000000007</v>
      </c>
      <c r="H113" s="181">
        <f t="shared" ref="H113:H118" si="24">IF(ISERROR(G113/$G$183),"",(G113/$G$183))</f>
        <v>1.6931869358692446E-2</v>
      </c>
      <c r="J113" s="265">
        <v>7964.6799999999994</v>
      </c>
      <c r="K113" s="265">
        <v>8808.89</v>
      </c>
      <c r="M113" s="242">
        <f t="shared" ref="M113:M118" si="25">IFERROR(G113/G$198,0)</f>
        <v>2.6837251644167535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'[14]Sch C'!D122</f>
        <v>0</v>
      </c>
      <c r="D114" s="277">
        <f>'[14]Sch C'!F122</f>
        <v>14013.4</v>
      </c>
      <c r="E114" s="263">
        <f t="shared" si="22"/>
        <v>14013.4</v>
      </c>
      <c r="F114" s="183"/>
      <c r="G114" s="183">
        <f t="shared" si="23"/>
        <v>14013.4</v>
      </c>
      <c r="H114" s="181">
        <f t="shared" si="24"/>
        <v>3.0602918618347777E-3</v>
      </c>
      <c r="J114" s="136"/>
      <c r="K114" s="136"/>
      <c r="M114" s="242">
        <f t="shared" si="25"/>
        <v>0.48506057459328489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'[14]Sch C'!D123</f>
        <v>16423</v>
      </c>
      <c r="D115" s="277">
        <f>'[14]Sch C'!F123</f>
        <v>0</v>
      </c>
      <c r="E115" s="263">
        <f t="shared" si="22"/>
        <v>16423</v>
      </c>
      <c r="F115" s="183"/>
      <c r="G115" s="183">
        <f t="shared" si="23"/>
        <v>16423</v>
      </c>
      <c r="H115" s="181">
        <f t="shared" si="24"/>
        <v>3.5865081455544374E-3</v>
      </c>
      <c r="J115" s="136"/>
      <c r="K115" s="136"/>
      <c r="M115" s="242">
        <f t="shared" si="25"/>
        <v>0.5684665974385601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'[14]Sch C'!D124</f>
        <v>0</v>
      </c>
      <c r="D116" s="277">
        <f>'[14]Sch C'!F124</f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'[14]Sch C'!D125</f>
        <v>0</v>
      </c>
      <c r="D117" s="277">
        <f>'[14]Sch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85955</v>
      </c>
      <c r="D118" s="277">
        <f>SUM(D113:D117)</f>
        <v>22014.22</v>
      </c>
      <c r="E118" s="183">
        <f>SUM(E113:E117)</f>
        <v>107969.22</v>
      </c>
      <c r="F118" s="183">
        <f>SUM(F113:F117)</f>
        <v>0</v>
      </c>
      <c r="G118" s="183">
        <f t="shared" si="23"/>
        <v>107969.22</v>
      </c>
      <c r="H118" s="181">
        <f t="shared" si="24"/>
        <v>2.3578669366081658E-2</v>
      </c>
      <c r="J118" s="136"/>
      <c r="K118" s="136"/>
      <c r="M118" s="242">
        <f t="shared" si="25"/>
        <v>3.7372523364485981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'[14]Sch C'!D129</f>
        <v>81830</v>
      </c>
      <c r="D121" s="277">
        <f>'[14]Sch C'!F129</f>
        <v>7110.38</v>
      </c>
      <c r="E121" s="263">
        <f t="shared" ref="E121:E131" si="26">SUM(C121:D121)</f>
        <v>88940.38</v>
      </c>
      <c r="F121" s="180"/>
      <c r="G121" s="180">
        <f t="shared" ref="G121:G128" si="27">IF(ISERROR(E121+F121),"",(E121+F121))</f>
        <v>88940.38</v>
      </c>
      <c r="H121" s="181">
        <f t="shared" ref="H121:H129" si="28">IF(ISERROR(G121/$G$183),"",(G121/$G$183))</f>
        <v>1.9423089407459477E-2</v>
      </c>
      <c r="J121" s="265">
        <v>3581.81</v>
      </c>
      <c r="K121" s="265">
        <v>4008.1099999999997</v>
      </c>
      <c r="M121" s="242">
        <f t="shared" ref="M121:M131" si="29">IFERROR(G121/G$198,0)</f>
        <v>3.0785870543440637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'[14]Sch C'!D130</f>
        <v>0</v>
      </c>
      <c r="D122" s="277">
        <f>'[14]Sch C'!F130</f>
        <v>16491.93</v>
      </c>
      <c r="E122" s="263">
        <f t="shared" si="26"/>
        <v>16491.93</v>
      </c>
      <c r="F122" s="183"/>
      <c r="G122" s="183">
        <f t="shared" si="27"/>
        <v>16491.93</v>
      </c>
      <c r="H122" s="181">
        <f t="shared" si="28"/>
        <v>3.6015613031062286E-3</v>
      </c>
      <c r="J122" s="136"/>
      <c r="K122" s="136"/>
      <c r="M122" s="242">
        <f t="shared" si="29"/>
        <v>0.57085254413291797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'[14]Sch C'!D131</f>
        <v>1228694</v>
      </c>
      <c r="D123" s="277">
        <f>'[14]Sch C'!F131</f>
        <v>99027.34</v>
      </c>
      <c r="E123" s="263">
        <f t="shared" si="26"/>
        <v>1327721.3400000001</v>
      </c>
      <c r="F123" s="183"/>
      <c r="G123" s="183">
        <f t="shared" si="27"/>
        <v>1327721.3400000001</v>
      </c>
      <c r="H123" s="181">
        <f t="shared" si="28"/>
        <v>0.28995210381394709</v>
      </c>
      <c r="J123" s="265">
        <v>124863.56999999999</v>
      </c>
      <c r="K123" s="265">
        <v>131976.18</v>
      </c>
      <c r="M123" s="242">
        <f t="shared" si="29"/>
        <v>45.957817237798551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'[14]Sch C'!D132</f>
        <v>0</v>
      </c>
      <c r="D124" s="277">
        <f>'[14]Sch C'!F132</f>
        <v>254359.62</v>
      </c>
      <c r="E124" s="263">
        <f t="shared" si="26"/>
        <v>254359.62</v>
      </c>
      <c r="F124" s="183"/>
      <c r="G124" s="183">
        <f t="shared" si="27"/>
        <v>254359.62</v>
      </c>
      <c r="H124" s="181">
        <f t="shared" si="28"/>
        <v>5.5547880961464492E-2</v>
      </c>
      <c r="J124" s="136"/>
      <c r="K124" s="136"/>
      <c r="M124" s="242">
        <f t="shared" si="29"/>
        <v>8.8044174454828656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'[14]Sch C'!D133</f>
        <v>0</v>
      </c>
      <c r="D125" s="277">
        <f>'[14]Sch C'!F133</f>
        <v>0</v>
      </c>
      <c r="E125" s="263">
        <f t="shared" si="26"/>
        <v>0</v>
      </c>
      <c r="F125" s="183"/>
      <c r="G125" s="183">
        <f t="shared" si="27"/>
        <v>0</v>
      </c>
      <c r="H125" s="181">
        <f t="shared" si="28"/>
        <v>0</v>
      </c>
      <c r="J125" s="265">
        <v>0</v>
      </c>
      <c r="K125" s="265">
        <v>0</v>
      </c>
      <c r="M125" s="242">
        <f t="shared" si="29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'[14]Sch C'!D134</f>
        <v>96687</v>
      </c>
      <c r="D126" s="277">
        <f>'[14]Sch C'!F134</f>
        <v>0</v>
      </c>
      <c r="E126" s="263">
        <f t="shared" si="26"/>
        <v>96687</v>
      </c>
      <c r="F126" s="183"/>
      <c r="G126" s="183">
        <f t="shared" si="27"/>
        <v>96687</v>
      </c>
      <c r="H126" s="181">
        <f t="shared" si="28"/>
        <v>2.1114821474104723E-2</v>
      </c>
      <c r="J126" s="136"/>
      <c r="K126" s="136"/>
      <c r="M126" s="242">
        <f t="shared" si="29"/>
        <v>3.3467289719626168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'[14]Sch C'!D135</f>
        <v>0</v>
      </c>
      <c r="D127" s="277">
        <f>'[14]Sch C'!F135</f>
        <v>0</v>
      </c>
      <c r="E127" s="263">
        <f t="shared" si="26"/>
        <v>0</v>
      </c>
      <c r="F127" s="183"/>
      <c r="G127" s="183">
        <f t="shared" si="27"/>
        <v>0</v>
      </c>
      <c r="H127" s="181">
        <f t="shared" si="28"/>
        <v>0</v>
      </c>
      <c r="J127" s="136"/>
      <c r="K127" s="136"/>
      <c r="M127" s="242">
        <f t="shared" si="29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'[14]Sch C'!D136</f>
        <v>0</v>
      </c>
      <c r="D128" s="277">
        <f>'[14]Sch C'!F136</f>
        <v>0</v>
      </c>
      <c r="E128" s="263">
        <f t="shared" si="26"/>
        <v>0</v>
      </c>
      <c r="F128" s="183"/>
      <c r="G128" s="183">
        <f t="shared" si="27"/>
        <v>0</v>
      </c>
      <c r="H128" s="181">
        <f t="shared" si="28"/>
        <v>0</v>
      </c>
      <c r="J128" s="136"/>
      <c r="K128" s="136"/>
      <c r="M128" s="242">
        <f t="shared" si="29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'[14]Sch C'!D137</f>
        <v>8876</v>
      </c>
      <c r="D129" s="277">
        <f>'[14]Sch C'!F137</f>
        <v>0</v>
      </c>
      <c r="E129" s="263">
        <f t="shared" si="26"/>
        <v>8876</v>
      </c>
      <c r="F129" s="183"/>
      <c r="G129" s="183">
        <f>IF(ISERROR(E129+F129),"",(E129+F129))</f>
        <v>8876</v>
      </c>
      <c r="H129" s="181">
        <f t="shared" si="28"/>
        <v>1.9383697436486139E-3</v>
      </c>
      <c r="J129" s="136"/>
      <c r="K129" s="136"/>
      <c r="M129" s="242">
        <f t="shared" si="29"/>
        <v>0.30723433714087922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'[14]Sch C'!D138</f>
        <v>0</v>
      </c>
      <c r="D130" s="277">
        <f>'[14]Sch C'!F138</f>
        <v>0</v>
      </c>
      <c r="E130" s="263">
        <f t="shared" si="26"/>
        <v>0</v>
      </c>
      <c r="F130" s="183"/>
      <c r="G130" s="183">
        <f>IF(ISERROR(E130+F130),"",(E130+F130))</f>
        <v>0</v>
      </c>
      <c r="H130" s="181">
        <f>IF(ISERROR(G130/$G$183),"",(G130/$G$183))</f>
        <v>0</v>
      </c>
      <c r="J130" s="136"/>
      <c r="K130" s="136"/>
      <c r="M130" s="242">
        <f t="shared" si="29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'[14]Sch C'!D139</f>
        <v>0</v>
      </c>
      <c r="D131" s="277">
        <f>'[14]Sch C'!F139</f>
        <v>0</v>
      </c>
      <c r="E131" s="263">
        <f t="shared" si="26"/>
        <v>0</v>
      </c>
      <c r="F131" s="183"/>
      <c r="G131" s="183">
        <f>IF(ISERROR(E131+F131),"",(E131+F131))</f>
        <v>0</v>
      </c>
      <c r="H131" s="181">
        <f>IF(ISERROR(G131/$G$183),"",(G131/$G$183))</f>
        <v>0</v>
      </c>
      <c r="J131" s="136"/>
      <c r="K131" s="136"/>
      <c r="M131" s="242">
        <f t="shared" si="29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'[14]Sch C'!D141</f>
        <v>0</v>
      </c>
      <c r="D133" s="277">
        <f>'[14]Sch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'[14]Sch C'!D142</f>
        <v>0</v>
      </c>
      <c r="D134" s="277">
        <f>'[14]Sch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'[14]Sch C'!D143</f>
        <v>0</v>
      </c>
      <c r="D135" s="277">
        <f>'[14]Sch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'[14]Sch C'!D144</f>
        <v>0</v>
      </c>
      <c r="D136" s="277">
        <f>'[14]Sch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'[14]Sch C'!D145</f>
        <v>0</v>
      </c>
      <c r="D137" s="277">
        <f>'[14]Sch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'[14]Sch C'!D146</f>
        <v>0</v>
      </c>
      <c r="D138" s="277">
        <f>'[14]Sch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1416087</v>
      </c>
      <c r="D139" s="277">
        <f>SUM(D121:D138)</f>
        <v>376989.27</v>
      </c>
      <c r="E139" s="182">
        <f>SUM(E121:E138)</f>
        <v>1793076.27</v>
      </c>
      <c r="F139" s="182">
        <f>SUM(F121:F138)</f>
        <v>0</v>
      </c>
      <c r="G139" s="183">
        <f t="shared" si="33"/>
        <v>1793076.27</v>
      </c>
      <c r="H139" s="181">
        <f t="shared" si="31"/>
        <v>0.39157782670373059</v>
      </c>
      <c r="J139" s="136"/>
      <c r="K139" s="136"/>
      <c r="M139" s="242">
        <f t="shared" si="32"/>
        <v>62.06563759086189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'[14]Sch C'!D150</f>
        <v>74194</v>
      </c>
      <c r="D142" s="277">
        <f>'[14]Sch C'!F150</f>
        <v>5058.2700000000004</v>
      </c>
      <c r="E142" s="263">
        <f t="shared" ref="E142:E146" si="34">SUM(C142:D142)</f>
        <v>79252.27</v>
      </c>
      <c r="F142" s="180"/>
      <c r="G142" s="180">
        <f t="shared" ref="G142:G147" si="35">IF(ISERROR(E142+F142),"",(E142+F142))</f>
        <v>79252.27</v>
      </c>
      <c r="H142" s="181">
        <f t="shared" ref="H142:H147" si="36">IF(ISERROR(G142/$G$183),"",(G142/$G$183))</f>
        <v>1.7307368441130098E-2</v>
      </c>
      <c r="J142" s="265">
        <v>6126.62</v>
      </c>
      <c r="K142" s="265">
        <v>6486.57</v>
      </c>
      <c r="M142" s="242">
        <f t="shared" ref="M142:M147" si="37">IFERROR(G142/G$198,0)</f>
        <v>2.7432422983731395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'[14]Sch C'!D151</f>
        <v>0</v>
      </c>
      <c r="D143" s="277">
        <f>'[14]Sch C'!F151</f>
        <v>14952.98</v>
      </c>
      <c r="E143" s="263">
        <f t="shared" si="34"/>
        <v>14952.98</v>
      </c>
      <c r="F143" s="183"/>
      <c r="G143" s="183">
        <f t="shared" si="35"/>
        <v>14952.98</v>
      </c>
      <c r="H143" s="181">
        <f t="shared" si="36"/>
        <v>3.2654803976321371E-3</v>
      </c>
      <c r="J143" s="136"/>
      <c r="K143" s="136"/>
      <c r="M143" s="242">
        <f t="shared" si="37"/>
        <v>0.5175832467982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'[14]Sch C'!D152</f>
        <v>3859</v>
      </c>
      <c r="D144" s="277">
        <f>'[14]Sch C'!F152</f>
        <v>0</v>
      </c>
      <c r="E144" s="263">
        <f t="shared" si="34"/>
        <v>3859</v>
      </c>
      <c r="F144" s="183"/>
      <c r="G144" s="183">
        <f t="shared" si="35"/>
        <v>3859</v>
      </c>
      <c r="H144" s="181">
        <f t="shared" si="36"/>
        <v>8.4274096898828319E-4</v>
      </c>
      <c r="J144" s="136"/>
      <c r="K144" s="136"/>
      <c r="M144" s="242">
        <f t="shared" si="37"/>
        <v>0.13357563170647282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'[14]Sch C'!D153</f>
        <v>6865</v>
      </c>
      <c r="D145" s="277">
        <f>'[14]Sch C'!F153</f>
        <v>0</v>
      </c>
      <c r="E145" s="263">
        <f t="shared" si="34"/>
        <v>6865</v>
      </c>
      <c r="F145" s="183"/>
      <c r="G145" s="183">
        <f t="shared" si="35"/>
        <v>6865</v>
      </c>
      <c r="H145" s="181">
        <f t="shared" si="36"/>
        <v>1.4992010241266036E-3</v>
      </c>
      <c r="J145" s="136"/>
      <c r="K145" s="136"/>
      <c r="M145" s="242">
        <f t="shared" si="37"/>
        <v>0.23762547594323294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'[14]Sch C'!D154</f>
        <v>0</v>
      </c>
      <c r="D146" s="277">
        <f>'[14]Sch C'!F154</f>
        <v>0</v>
      </c>
      <c r="E146" s="263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42">
        <f t="shared" si="37"/>
        <v>0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84918</v>
      </c>
      <c r="D147" s="277">
        <f>SUM(D142:D146)</f>
        <v>20011.25</v>
      </c>
      <c r="E147" s="183">
        <f>SUM(E142:E146)</f>
        <v>104929.25</v>
      </c>
      <c r="F147" s="183">
        <f>SUM(F142:F146)</f>
        <v>0</v>
      </c>
      <c r="G147" s="183">
        <f t="shared" si="35"/>
        <v>104929.25</v>
      </c>
      <c r="H147" s="204">
        <f t="shared" si="36"/>
        <v>2.291479083187712E-2</v>
      </c>
      <c r="J147" s="136"/>
      <c r="K147" s="136"/>
      <c r="M147" s="242">
        <f t="shared" si="37"/>
        <v>3.6320266528210454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'[14]Sch C'!D158</f>
        <v>459328</v>
      </c>
      <c r="D150" s="277">
        <f>'[14]Sch C'!F158</f>
        <v>18946.61</v>
      </c>
      <c r="E150" s="263">
        <f t="shared" ref="E150:E163" si="38">SUM(C150:D150)</f>
        <v>478274.61</v>
      </c>
      <c r="F150" s="183"/>
      <c r="G150" s="183">
        <f>IF(ISERROR(E150+F150),"",(E150+F150))</f>
        <v>478274.61</v>
      </c>
      <c r="H150" s="181">
        <f>IF(ISERROR(G150/$G$183),"",(G150/$G$183))</f>
        <v>0.10444716462137683</v>
      </c>
      <c r="J150" s="265">
        <v>16835.739999999998</v>
      </c>
      <c r="K150" s="265">
        <v>17983.439999999999</v>
      </c>
      <c r="M150" s="242">
        <f t="shared" ref="M150:M164" si="39">IFERROR(G150/G$198,0)</f>
        <v>16.555022845275182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'[14]Sch C'!D159</f>
        <v>0</v>
      </c>
      <c r="D151" s="277">
        <f>'[14]Sch C'!F159</f>
        <v>95833.000000000015</v>
      </c>
      <c r="E151" s="263">
        <f t="shared" si="38"/>
        <v>95833.000000000015</v>
      </c>
      <c r="F151" s="183"/>
      <c r="G151" s="183">
        <f>IF(ISERROR(E151+F151),"",(E151+F151))</f>
        <v>95833.000000000015</v>
      </c>
      <c r="H151" s="181">
        <f>IF(ISERROR(G151/$G$183),"",(G151/$G$183))</f>
        <v>2.0928322177002891E-2</v>
      </c>
      <c r="J151" s="136"/>
      <c r="K151" s="136"/>
      <c r="M151" s="242">
        <f t="shared" si="39"/>
        <v>3.3171685704395988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'[14]Sch C'!D160</f>
        <v>941</v>
      </c>
      <c r="D152" s="277">
        <f>'[14]Sch C'!F160</f>
        <v>0</v>
      </c>
      <c r="E152" s="263">
        <f t="shared" si="38"/>
        <v>941</v>
      </c>
      <c r="F152" s="183"/>
      <c r="G152" s="183">
        <f t="shared" ref="G152:G163" si="40">IF(ISERROR(E152+F152),"",(E152+F152))</f>
        <v>941</v>
      </c>
      <c r="H152" s="181">
        <f t="shared" ref="H152:H163" si="41">IF(ISERROR(G152/$G$183),"",(G152/$G$183))</f>
        <v>2.0549864001502319E-4</v>
      </c>
      <c r="J152" s="136"/>
      <c r="K152" s="136"/>
      <c r="M152" s="242">
        <f t="shared" si="39"/>
        <v>3.2571824160609206E-2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'[14]Sch C'!D161</f>
        <v>0</v>
      </c>
      <c r="D153" s="277">
        <f>'[14]Sch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'[14]Sch C'!D162</f>
        <v>19000</v>
      </c>
      <c r="D154" s="277">
        <f>'[14]Sch C'!F162</f>
        <v>0</v>
      </c>
      <c r="E154" s="263">
        <f t="shared" si="38"/>
        <v>19000</v>
      </c>
      <c r="F154" s="183"/>
      <c r="G154" s="183">
        <f t="shared" si="40"/>
        <v>19000</v>
      </c>
      <c r="H154" s="181">
        <f t="shared" si="41"/>
        <v>4.1492817856380879E-3</v>
      </c>
      <c r="J154" s="206"/>
      <c r="K154" s="206"/>
      <c r="M154" s="242">
        <f t="shared" si="39"/>
        <v>0.65766701280719975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'[14]Sch C'!D163</f>
        <v>13974</v>
      </c>
      <c r="D155" s="277">
        <f>'[14]Sch C'!F163</f>
        <v>0</v>
      </c>
      <c r="E155" s="263">
        <f t="shared" si="38"/>
        <v>13974</v>
      </c>
      <c r="F155" s="183"/>
      <c r="G155" s="183">
        <f t="shared" si="40"/>
        <v>13974</v>
      </c>
      <c r="H155" s="181">
        <f t="shared" si="41"/>
        <v>3.0516875617108757E-3</v>
      </c>
      <c r="J155" s="206"/>
      <c r="K155" s="206"/>
      <c r="M155" s="242">
        <f t="shared" si="39"/>
        <v>0.48369678089304258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'[14]Sch C'!D164</f>
        <v>0</v>
      </c>
      <c r="D156" s="277">
        <f>'[14]Sch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'[14]Sch C'!D165</f>
        <v>10346</v>
      </c>
      <c r="D157" s="277">
        <f>'[14]Sch C'!F165</f>
        <v>0</v>
      </c>
      <c r="E157" s="263">
        <f t="shared" si="38"/>
        <v>10346</v>
      </c>
      <c r="F157" s="183"/>
      <c r="G157" s="183">
        <f t="shared" si="40"/>
        <v>10346</v>
      </c>
      <c r="H157" s="181">
        <f t="shared" si="41"/>
        <v>2.2593931239058766E-3</v>
      </c>
      <c r="J157" s="206"/>
      <c r="K157" s="206"/>
      <c r="M157" s="242">
        <f t="shared" si="39"/>
        <v>0.35811699550017306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'[14]Sch C'!D166</f>
        <v>0</v>
      </c>
      <c r="D158" s="277">
        <f>'[14]Sch C'!F166</f>
        <v>0</v>
      </c>
      <c r="E158" s="263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42">
        <f t="shared" si="39"/>
        <v>0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'[14]Sch C'!D167</f>
        <v>0</v>
      </c>
      <c r="D159" s="277">
        <f>'[14]Sch C'!F167</f>
        <v>0</v>
      </c>
      <c r="E159" s="263">
        <f t="shared" si="38"/>
        <v>0</v>
      </c>
      <c r="F159" s="183"/>
      <c r="G159" s="183">
        <f t="shared" si="40"/>
        <v>0</v>
      </c>
      <c r="H159" s="181">
        <f t="shared" si="41"/>
        <v>0</v>
      </c>
      <c r="J159" s="206"/>
      <c r="K159" s="206"/>
      <c r="M159" s="242">
        <f t="shared" si="39"/>
        <v>0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'[14]Sch C'!D168</f>
        <v>0</v>
      </c>
      <c r="D160" s="277">
        <f>'[14]Sch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'[14]Sch C'!D169</f>
        <v>0</v>
      </c>
      <c r="D161" s="277">
        <f>'[14]Sch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'[14]Sch C'!D170</f>
        <v>0</v>
      </c>
      <c r="D162" s="277">
        <f>'[14]Sch C'!F170</f>
        <v>0</v>
      </c>
      <c r="E162" s="263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42">
        <f t="shared" si="39"/>
        <v>0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'[14]Sch C'!D171</f>
        <v>128099</v>
      </c>
      <c r="D163" s="277">
        <f>'[14]Sch C'!F171</f>
        <v>0</v>
      </c>
      <c r="E163" s="263">
        <f t="shared" si="38"/>
        <v>128099</v>
      </c>
      <c r="F163" s="183"/>
      <c r="G163" s="183">
        <f t="shared" si="40"/>
        <v>128099</v>
      </c>
      <c r="H163" s="181">
        <f t="shared" si="41"/>
        <v>2.7974676182023862E-2</v>
      </c>
      <c r="J163" s="136"/>
      <c r="K163" s="136"/>
      <c r="M163" s="242">
        <f t="shared" si="39"/>
        <v>4.4340256143994461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631688</v>
      </c>
      <c r="D164" s="277">
        <f>SUM(D150:D163)</f>
        <v>114779.61000000002</v>
      </c>
      <c r="E164" s="183">
        <f>SUM(E150:E163)</f>
        <v>746467.61</v>
      </c>
      <c r="F164" s="183">
        <f>SUM(F150:F163)</f>
        <v>0</v>
      </c>
      <c r="G164" s="183">
        <f>IF(ISERROR(E164+F164),"",(E164+F164))</f>
        <v>746467.61</v>
      </c>
      <c r="H164" s="181">
        <f>IF(ISERROR(G164/$G$183),"",(G164/$G$183))</f>
        <v>0.16301602409167346</v>
      </c>
      <c r="J164" s="136"/>
      <c r="K164" s="136"/>
      <c r="M164" s="242">
        <f t="shared" si="39"/>
        <v>25.83826964347525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'[14]Sch C'!D186</f>
        <v>0</v>
      </c>
      <c r="D167" s="277">
        <f>'[14]Sch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'[14]Sch C'!D187</f>
        <v>0</v>
      </c>
      <c r="D168" s="277">
        <f>'[14]Sch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'[14]Sch C'!D188</f>
        <v>0</v>
      </c>
      <c r="D169" s="277">
        <f>'[14]Sch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'[14]Sch C'!D189</f>
        <v>0</v>
      </c>
      <c r="D170" s="277">
        <f>'[14]Sch C'!F189</f>
        <v>0</v>
      </c>
      <c r="E170" s="263">
        <f t="shared" si="42"/>
        <v>0</v>
      </c>
      <c r="F170" s="183"/>
      <c r="G170" s="183">
        <f>IF(ISERROR(E170+F170),"",(E170+F170))</f>
        <v>0</v>
      </c>
      <c r="H170" s="181">
        <f>IF(ISERROR(G170/$G$183),"",(G170/$G$183))</f>
        <v>0</v>
      </c>
      <c r="I170" s="215"/>
      <c r="J170" s="211"/>
      <c r="K170" s="42"/>
      <c r="M170" s="242">
        <f t="shared" si="43"/>
        <v>0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'[14]Sch C'!D190</f>
        <v>0</v>
      </c>
      <c r="D171" s="277">
        <f>'[14]Sch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'[14]Sch C'!D191</f>
        <v>2550</v>
      </c>
      <c r="D172" s="277">
        <f>'[14]Sch C'!F191</f>
        <v>0</v>
      </c>
      <c r="E172" s="263">
        <f t="shared" si="42"/>
        <v>2550</v>
      </c>
      <c r="F172" s="183"/>
      <c r="G172" s="183">
        <f t="shared" ref="G172:G181" si="44">IF(ISERROR(E172+F172),"",(E172+F172))</f>
        <v>2550</v>
      </c>
      <c r="H172" s="181">
        <f t="shared" ref="H172:H180" si="45">IF(ISERROR(G172/$G$183),"",(G172/$G$183))</f>
        <v>5.568772922830065E-4</v>
      </c>
      <c r="I172" s="215"/>
      <c r="J172" s="211"/>
      <c r="K172" s="42"/>
      <c r="M172" s="242">
        <f t="shared" si="43"/>
        <v>8.8265835929387332E-2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'[14]Sch C'!D192</f>
        <v>7135</v>
      </c>
      <c r="D173" s="277">
        <f>'[14]Sch C'!F192</f>
        <v>0</v>
      </c>
      <c r="E173" s="263">
        <f t="shared" si="42"/>
        <v>7135</v>
      </c>
      <c r="F173" s="183"/>
      <c r="G173" s="183">
        <f t="shared" si="44"/>
        <v>7135</v>
      </c>
      <c r="H173" s="181">
        <f t="shared" si="45"/>
        <v>1.5581645021330397E-3</v>
      </c>
      <c r="I173" s="215"/>
      <c r="J173" s="211"/>
      <c r="K173" s="42"/>
      <c r="M173" s="242">
        <f t="shared" si="43"/>
        <v>0.2469712703357563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'[14]Sch C'!D193</f>
        <v>0</v>
      </c>
      <c r="D174" s="277">
        <f>'[14]Sch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'[14]Sch C'!D194</f>
        <v>2760</v>
      </c>
      <c r="D175" s="277">
        <f>'[14]Sch C'!F194</f>
        <v>0</v>
      </c>
      <c r="E175" s="263">
        <f t="shared" si="42"/>
        <v>2760</v>
      </c>
      <c r="F175" s="183"/>
      <c r="G175" s="183">
        <f t="shared" si="44"/>
        <v>2760</v>
      </c>
      <c r="H175" s="181">
        <f t="shared" si="45"/>
        <v>6.0273777517690118E-4</v>
      </c>
      <c r="I175" s="215"/>
      <c r="J175" s="211"/>
      <c r="K175" s="42"/>
      <c r="M175" s="242">
        <f t="shared" si="43"/>
        <v>9.5534787123572176E-2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'[14]Sch C'!D195</f>
        <v>0</v>
      </c>
      <c r="D176" s="277">
        <f>'[14]Sch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'[14]Sch C'!D196</f>
        <v>0</v>
      </c>
      <c r="D177" s="277">
        <f>'[14]Sch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'[14]Sch C'!D197</f>
        <v>3257</v>
      </c>
      <c r="D178" s="277">
        <f>'[14]Sch C'!F197</f>
        <v>0</v>
      </c>
      <c r="E178" s="263">
        <f t="shared" si="42"/>
        <v>3257</v>
      </c>
      <c r="F178" s="183"/>
      <c r="G178" s="183">
        <f t="shared" si="44"/>
        <v>3257</v>
      </c>
      <c r="H178" s="181">
        <f t="shared" si="45"/>
        <v>7.1127425135911844E-4</v>
      </c>
      <c r="I178" s="215"/>
      <c r="J178" s="211"/>
      <c r="K178" s="42"/>
      <c r="M178" s="242">
        <f t="shared" si="43"/>
        <v>0.11273797161647629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'[14]Sch C'!D198</f>
        <v>0</v>
      </c>
      <c r="D179" s="277">
        <f>'[14]Sch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'[14]Sch C'!D199</f>
        <v>0</v>
      </c>
      <c r="D180" s="277">
        <f>'[14]Sch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15702</v>
      </c>
      <c r="D181" s="277">
        <f>SUM(D167:D180)</f>
        <v>0</v>
      </c>
      <c r="E181" s="218">
        <f>SUM(E167:E180)</f>
        <v>15702</v>
      </c>
      <c r="F181" s="218">
        <f>SUM(F167:F180)</f>
        <v>0</v>
      </c>
      <c r="G181" s="183">
        <f t="shared" si="44"/>
        <v>15702</v>
      </c>
      <c r="H181" s="181">
        <f>IF(ISERROR(G181/$G$183),"",(G181/$G$183))</f>
        <v>3.4290538209520659E-3</v>
      </c>
      <c r="I181" s="219"/>
      <c r="J181" s="211"/>
      <c r="K181" s="211"/>
      <c r="M181" s="242">
        <f t="shared" si="43"/>
        <v>0.54350986500519216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4749430</v>
      </c>
      <c r="D183" s="277">
        <f>SUM(D21:D181)/2</f>
        <v>-170324.27000000019</v>
      </c>
      <c r="E183" s="262">
        <f>SUM(E21:E181)/2</f>
        <v>4579105.7300000004</v>
      </c>
      <c r="F183" s="179">
        <f>SUM(F21:F181)/2</f>
        <v>0</v>
      </c>
      <c r="G183" s="179">
        <f>SUM(G21:G181)/2</f>
        <v>4579105.7300000004</v>
      </c>
      <c r="H183" s="181">
        <f>IF(ISERROR(G183/$G$183),"",(G183/$G$183))</f>
        <v>1</v>
      </c>
      <c r="J183" s="265">
        <f>SUM(J21:J181)</f>
        <v>186677.12999999998</v>
      </c>
      <c r="K183" s="265">
        <f>SUM(K21:K181)</f>
        <v>198552.54</v>
      </c>
      <c r="M183" s="242">
        <f>IFERROR(G183/G$198,0)</f>
        <v>158.50140983039117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'[14]Sch C'!D204</f>
        <v>4749430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586431</v>
      </c>
      <c r="D190" s="277">
        <f>D17-D183</f>
        <v>149734.27000000019</v>
      </c>
      <c r="E190" s="263">
        <f>E17-E183</f>
        <v>736165.26999999955</v>
      </c>
      <c r="F190" s="180">
        <f>F17-F183</f>
        <v>0</v>
      </c>
      <c r="G190" s="180">
        <f>G17-G183</f>
        <v>736165.26999999955</v>
      </c>
      <c r="J190" s="136"/>
      <c r="K190" s="136"/>
      <c r="M190" s="242">
        <f>IFERROR(G190/G$198,0)</f>
        <v>25.481663897542386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'[14]Sch D'!C9</f>
        <v>28890</v>
      </c>
      <c r="D194" s="330"/>
      <c r="E194" s="268">
        <f>C194+D194</f>
        <v>28890</v>
      </c>
      <c r="F194" s="225"/>
      <c r="G194" s="227">
        <f>E194+F194</f>
        <v>28890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9">
        <f>'[14]Sch D'!D9</f>
        <v>0</v>
      </c>
      <c r="D195" s="330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9">
        <f>'[14]Sch D'!E9</f>
        <v>0</v>
      </c>
      <c r="D196" s="330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'[14]Sch D'!F9</f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28890</v>
      </c>
      <c r="D198" s="330"/>
      <c r="E198" s="269">
        <f>SUM(E194:E197)</f>
        <v>28890</v>
      </c>
      <c r="F198" s="232">
        <f>SUM(F194:F197)</f>
        <v>0</v>
      </c>
      <c r="G198" s="232">
        <f>SUM(G194:G197)</f>
        <v>28890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31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33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'[14]Sch D'!G22</f>
        <v>82</v>
      </c>
      <c r="D201" s="329"/>
      <c r="E201" s="268">
        <f>C201+D201</f>
        <v>82</v>
      </c>
      <c r="F201" s="225"/>
      <c r="G201" s="227">
        <f>E201+F201</f>
        <v>82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'[14]Sch D'!G24</f>
        <v>82</v>
      </c>
      <c r="D202" s="329"/>
      <c r="E202" s="268">
        <f>C202+D202</f>
        <v>82</v>
      </c>
      <c r="F202" s="228"/>
      <c r="G202" s="227">
        <f>E202+F202</f>
        <v>82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33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'[14]Sch D'!G28</f>
        <v>29930</v>
      </c>
      <c r="D205" s="290"/>
      <c r="E205" s="264">
        <f>E201*E203</f>
        <v>29930</v>
      </c>
      <c r="F205" s="36"/>
      <c r="G205" s="225">
        <f>G201*G203</f>
        <v>29930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'[14]Sch D'!G30</f>
        <v>0.96525225526227865</v>
      </c>
      <c r="D206" s="36"/>
      <c r="E206" s="270">
        <f>IFERROR(E198/E205,"0")</f>
        <v>0.96525225526227865</v>
      </c>
      <c r="F206" s="186"/>
      <c r="G206" s="238">
        <f>G198/G205</f>
        <v>0.96525225526227865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'[14]Sch D'!G32</f>
        <v>0.96525225526227865</v>
      </c>
      <c r="D207" s="36"/>
      <c r="E207" s="270">
        <f>IFERROR((E194+E195)/E205,"0")</f>
        <v>0.96525225526227865</v>
      </c>
      <c r="F207" s="186"/>
      <c r="G207" s="238">
        <f>(G194+G195)/G205</f>
        <v>0.96525225526227865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'[14]Sch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80"/>
    </row>
    <row r="211" spans="1:11">
      <c r="F211" s="51" t="s">
        <v>306</v>
      </c>
      <c r="G211" s="280"/>
    </row>
    <row r="212" spans="1:11">
      <c r="F212" s="51" t="s">
        <v>307</v>
      </c>
      <c r="G212" s="280"/>
    </row>
    <row r="213" spans="1:11">
      <c r="F213" s="51" t="s">
        <v>308</v>
      </c>
      <c r="G213" s="280"/>
    </row>
  </sheetData>
  <phoneticPr fontId="0" type="noConversion"/>
  <conditionalFormatting sqref="D2">
    <cfRule type="cellIs" dxfId="7" priority="2" stopIfTrue="1" operator="equal">
      <formula>0</formula>
    </cfRule>
  </conditionalFormatting>
  <conditionalFormatting sqref="C2">
    <cfRule type="cellIs" dxfId="6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FFFF00"/>
    <pageSetUpPr fitToPage="1"/>
  </sheetPr>
  <dimension ref="A1:N213"/>
  <sheetViews>
    <sheetView showGridLines="0" zoomScaleNormal="10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25.69921875" style="53" customWidth="1"/>
    <col min="12" max="16384" width="11.69921875" style="52"/>
  </cols>
  <sheetData>
    <row r="1" spans="1:14" ht="22.5">
      <c r="A1" s="163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7" t="s">
        <v>368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336">
        <v>1000220</v>
      </c>
      <c r="D12" s="336">
        <v>0</v>
      </c>
      <c r="E12" s="263">
        <f>SUM(C12:D12)</f>
        <v>1000220</v>
      </c>
      <c r="F12" s="180"/>
      <c r="G12" s="180">
        <f>IF(ISERROR(E12+F12)," ",(E12+F12))</f>
        <v>1000220</v>
      </c>
      <c r="H12" s="181">
        <f t="shared" ref="H12:H17" si="0">IF(ISERROR(G12/$G$17),"",(G12/$G$17))</f>
        <v>0.98973279134293035</v>
      </c>
      <c r="J12" s="250" t="s">
        <v>346</v>
      </c>
      <c r="K12" s="251">
        <f>G17</f>
        <v>1010596</v>
      </c>
      <c r="M12" s="242">
        <f>IFERROR(G12/G$194,0)</f>
        <v>174.89421227487324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336">
        <v>0</v>
      </c>
      <c r="D13" s="336"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896136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336">
        <v>0</v>
      </c>
      <c r="D14" s="336"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5719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336">
        <v>0</v>
      </c>
      <c r="D15" s="336"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16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336">
        <v>6984</v>
      </c>
      <c r="D16" s="336">
        <v>3392</v>
      </c>
      <c r="E16" s="263">
        <f t="shared" si="1"/>
        <v>10376</v>
      </c>
      <c r="F16" s="183"/>
      <c r="G16" s="183">
        <f>IF(ISERROR(E16+F16),"",(E16+F16))</f>
        <v>10376</v>
      </c>
      <c r="H16" s="184">
        <f t="shared" si="0"/>
        <v>1.026720865706969E-2</v>
      </c>
      <c r="J16" s="252" t="s">
        <v>350</v>
      </c>
      <c r="K16" s="253">
        <f>G205</f>
        <v>5840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336">
        <v>1007204</v>
      </c>
      <c r="D17" s="336">
        <v>3392</v>
      </c>
      <c r="E17" s="183">
        <f>SUM(E12:E16)</f>
        <v>1010596</v>
      </c>
      <c r="F17" s="183">
        <f>SUM(F12:F16)</f>
        <v>0</v>
      </c>
      <c r="G17" s="183">
        <f>IF(ISERROR(E17+F17),"",(E17+F17))</f>
        <v>1010596</v>
      </c>
      <c r="H17" s="184">
        <f t="shared" si="0"/>
        <v>1</v>
      </c>
      <c r="J17" s="252"/>
      <c r="K17" s="253"/>
      <c r="M17" s="242">
        <f>IFERROR(G17/G$198,0)</f>
        <v>176.70851547473333</v>
      </c>
      <c r="N17" s="245">
        <f>SUMMARY!M17</f>
        <v>173.07279447667307</v>
      </c>
    </row>
    <row r="18" spans="1:14" s="43" customFormat="1">
      <c r="A18" s="42"/>
      <c r="B18" s="185"/>
      <c r="C18" s="323"/>
      <c r="D18" s="323"/>
      <c r="E18" s="28"/>
      <c r="F18" s="28"/>
      <c r="G18" s="28"/>
      <c r="H18" s="186"/>
      <c r="J18" s="252" t="s">
        <v>188</v>
      </c>
      <c r="K18" s="253">
        <f>J183</f>
        <v>24585.25</v>
      </c>
    </row>
    <row r="19" spans="1:14">
      <c r="A19" s="31" t="s">
        <v>336</v>
      </c>
      <c r="B19" s="187" t="s">
        <v>157</v>
      </c>
      <c r="C19" s="322"/>
      <c r="D19" s="321"/>
      <c r="F19" s="25"/>
      <c r="G19" s="25"/>
      <c r="J19" s="254" t="s">
        <v>309</v>
      </c>
      <c r="K19" s="255">
        <f>K183</f>
        <v>25767.08</v>
      </c>
    </row>
    <row r="20" spans="1:14">
      <c r="A20" s="188" t="s">
        <v>197</v>
      </c>
      <c r="B20" s="164" t="s">
        <v>19</v>
      </c>
      <c r="C20" s="320"/>
      <c r="D20" s="320"/>
    </row>
    <row r="21" spans="1:14" s="43" customFormat="1">
      <c r="A21" s="130" t="s">
        <v>198</v>
      </c>
      <c r="B21" s="116" t="s">
        <v>20</v>
      </c>
      <c r="C21" s="336">
        <v>36976</v>
      </c>
      <c r="D21" s="336">
        <v>0</v>
      </c>
      <c r="E21" s="263">
        <f t="shared" ref="E21:E56" si="2">SUM(C21:D21)</f>
        <v>36976</v>
      </c>
      <c r="F21" s="180"/>
      <c r="G21" s="180">
        <f t="shared" ref="G21:G57" si="3">IF(ISERROR(E21+F21),"",(E21+F21))</f>
        <v>36976</v>
      </c>
      <c r="H21" s="181">
        <f>IF(ISERROR(G21/$G$183),"",(G21/$G$183))</f>
        <v>4.1261594222305541E-2</v>
      </c>
      <c r="J21" s="265">
        <v>1396</v>
      </c>
      <c r="K21" s="265">
        <v>1600</v>
      </c>
      <c r="M21" s="242">
        <f>IFERROR(G21/G$198,0)</f>
        <v>6.4654659905577896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336">
        <v>0</v>
      </c>
      <c r="D22" s="336"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336">
        <v>6291</v>
      </c>
      <c r="D23" s="336">
        <v>0</v>
      </c>
      <c r="E23" s="263">
        <f t="shared" si="2"/>
        <v>6291</v>
      </c>
      <c r="F23" s="183"/>
      <c r="G23" s="183">
        <f t="shared" si="3"/>
        <v>6291</v>
      </c>
      <c r="H23" s="181">
        <f t="shared" si="4"/>
        <v>7.0201398002088964E-3</v>
      </c>
      <c r="J23" s="189">
        <v>408</v>
      </c>
      <c r="K23" s="189">
        <v>440</v>
      </c>
      <c r="M23" s="242">
        <f t="shared" si="5"/>
        <v>1.1000174855744012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336">
        <v>35048</v>
      </c>
      <c r="D24" s="336">
        <v>-30298</v>
      </c>
      <c r="E24" s="263">
        <f t="shared" si="2"/>
        <v>4750</v>
      </c>
      <c r="F24" s="183"/>
      <c r="G24" s="183">
        <f t="shared" si="3"/>
        <v>4750</v>
      </c>
      <c r="H24" s="181">
        <f t="shared" si="4"/>
        <v>5.3005347402626385E-3</v>
      </c>
      <c r="J24" s="136"/>
      <c r="K24" s="136"/>
      <c r="M24" s="242">
        <f t="shared" si="5"/>
        <v>0.83056478405315615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336">
        <v>0</v>
      </c>
      <c r="D25" s="336"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336">
        <v>58458</v>
      </c>
      <c r="D26" s="336">
        <v>0</v>
      </c>
      <c r="E26" s="263">
        <f t="shared" si="2"/>
        <v>58458</v>
      </c>
      <c r="F26" s="183"/>
      <c r="G26" s="183">
        <f t="shared" si="3"/>
        <v>58458</v>
      </c>
      <c r="H26" s="181">
        <f t="shared" si="4"/>
        <v>6.5233402072899654E-2</v>
      </c>
      <c r="J26" s="136"/>
      <c r="K26" s="136"/>
      <c r="M26" s="242">
        <f t="shared" si="5"/>
        <v>10.22171708340619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336">
        <v>50578</v>
      </c>
      <c r="D27" s="336">
        <v>4267</v>
      </c>
      <c r="E27" s="263">
        <f t="shared" si="2"/>
        <v>54845</v>
      </c>
      <c r="F27" s="183"/>
      <c r="G27" s="183">
        <f t="shared" si="3"/>
        <v>54845</v>
      </c>
      <c r="H27" s="181">
        <f t="shared" si="4"/>
        <v>6.1201647964148301E-2</v>
      </c>
      <c r="J27" s="136"/>
      <c r="K27" s="136"/>
      <c r="M27" s="242">
        <f t="shared" si="5"/>
        <v>9.5899632802937571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336">
        <v>0</v>
      </c>
      <c r="D28" s="336">
        <v>0</v>
      </c>
      <c r="E28" s="263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42">
        <f t="shared" si="5"/>
        <v>0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336">
        <v>8804</v>
      </c>
      <c r="D29" s="336">
        <v>0</v>
      </c>
      <c r="E29" s="263">
        <f t="shared" si="2"/>
        <v>8804</v>
      </c>
      <c r="F29" s="183"/>
      <c r="G29" s="183">
        <f t="shared" si="3"/>
        <v>8804</v>
      </c>
      <c r="H29" s="181">
        <f t="shared" si="4"/>
        <v>9.8244016533204775E-3</v>
      </c>
      <c r="J29" s="136"/>
      <c r="K29" s="136"/>
      <c r="M29" s="242">
        <f t="shared" si="5"/>
        <v>1.5394299702745236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336">
        <v>2860</v>
      </c>
      <c r="D30" s="336">
        <v>0</v>
      </c>
      <c r="E30" s="263">
        <f t="shared" si="2"/>
        <v>2860</v>
      </c>
      <c r="F30" s="183"/>
      <c r="G30" s="183">
        <f t="shared" si="3"/>
        <v>2860</v>
      </c>
      <c r="H30" s="181">
        <f t="shared" si="4"/>
        <v>3.1914798646633991E-3</v>
      </c>
      <c r="J30" s="136"/>
      <c r="K30" s="136"/>
      <c r="M30" s="242">
        <f t="shared" si="5"/>
        <v>0.50008742787200555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336">
        <v>4564</v>
      </c>
      <c r="D31" s="336">
        <v>-3026</v>
      </c>
      <c r="E31" s="263">
        <f t="shared" si="2"/>
        <v>1538</v>
      </c>
      <c r="F31" s="183"/>
      <c r="G31" s="183">
        <f t="shared" si="3"/>
        <v>1538</v>
      </c>
      <c r="H31" s="181">
        <f t="shared" si="4"/>
        <v>1.7162573537945133E-3</v>
      </c>
      <c r="J31" s="136"/>
      <c r="K31" s="136"/>
      <c r="M31" s="242">
        <f t="shared" si="5"/>
        <v>0.26892813428921142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336">
        <v>0</v>
      </c>
      <c r="D32" s="336">
        <v>0</v>
      </c>
      <c r="E32" s="263">
        <f t="shared" si="2"/>
        <v>0</v>
      </c>
      <c r="F32" s="183"/>
      <c r="G32" s="183">
        <f t="shared" si="3"/>
        <v>0</v>
      </c>
      <c r="H32" s="181">
        <f t="shared" si="4"/>
        <v>0</v>
      </c>
      <c r="J32" s="136"/>
      <c r="K32" s="136"/>
      <c r="M32" s="242">
        <f t="shared" si="5"/>
        <v>0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336">
        <v>0</v>
      </c>
      <c r="D33" s="336"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336">
        <v>9991</v>
      </c>
      <c r="D34" s="336">
        <v>0</v>
      </c>
      <c r="E34" s="263">
        <f t="shared" si="2"/>
        <v>9991</v>
      </c>
      <c r="F34" s="183"/>
      <c r="G34" s="183">
        <f t="shared" si="3"/>
        <v>9991</v>
      </c>
      <c r="H34" s="181">
        <f t="shared" si="4"/>
        <v>1.1148977387360847E-2</v>
      </c>
      <c r="J34" s="136"/>
      <c r="K34" s="136"/>
      <c r="M34" s="242">
        <f t="shared" si="5"/>
        <v>1.7469837384158069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336">
        <v>0</v>
      </c>
      <c r="D35" s="336">
        <v>0</v>
      </c>
      <c r="E35" s="263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336">
        <v>1440</v>
      </c>
      <c r="D36" s="336">
        <v>-148</v>
      </c>
      <c r="E36" s="263">
        <f t="shared" si="2"/>
        <v>1292</v>
      </c>
      <c r="F36" s="183"/>
      <c r="G36" s="183">
        <f t="shared" si="3"/>
        <v>1292</v>
      </c>
      <c r="H36" s="181">
        <f t="shared" si="4"/>
        <v>1.4417454493514377E-3</v>
      </c>
      <c r="J36" s="136"/>
      <c r="K36" s="136"/>
      <c r="M36" s="242">
        <f t="shared" si="5"/>
        <v>0.22591362126245848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336">
        <v>48514</v>
      </c>
      <c r="D37" s="336">
        <v>0</v>
      </c>
      <c r="E37" s="263">
        <f t="shared" si="2"/>
        <v>48514</v>
      </c>
      <c r="F37" s="183"/>
      <c r="G37" s="183">
        <f t="shared" si="3"/>
        <v>48514</v>
      </c>
      <c r="H37" s="181">
        <f t="shared" si="4"/>
        <v>5.4136872081916136E-2</v>
      </c>
      <c r="J37" s="136"/>
      <c r="K37" s="136"/>
      <c r="M37" s="242">
        <f t="shared" si="5"/>
        <v>8.4829515649589098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336">
        <v>0</v>
      </c>
      <c r="D38" s="336">
        <v>0</v>
      </c>
      <c r="E38" s="263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336">
        <v>0</v>
      </c>
      <c r="D39" s="336"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336">
        <v>349</v>
      </c>
      <c r="D40" s="336">
        <v>-349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336">
        <v>0</v>
      </c>
      <c r="D41" s="336"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336">
        <v>7949</v>
      </c>
      <c r="D42" s="336">
        <v>0</v>
      </c>
      <c r="E42" s="263">
        <f t="shared" si="2"/>
        <v>7949</v>
      </c>
      <c r="F42" s="183"/>
      <c r="G42" s="183">
        <f t="shared" si="3"/>
        <v>7949</v>
      </c>
      <c r="H42" s="181">
        <f t="shared" si="4"/>
        <v>8.8703054000732039E-3</v>
      </c>
      <c r="J42" s="136"/>
      <c r="K42" s="136"/>
      <c r="M42" s="242">
        <f t="shared" si="5"/>
        <v>1.3899283091449555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336">
        <v>0</v>
      </c>
      <c r="D43" s="336">
        <v>0</v>
      </c>
      <c r="E43" s="263">
        <f t="shared" si="2"/>
        <v>0</v>
      </c>
      <c r="F43" s="183"/>
      <c r="G43" s="183">
        <f t="shared" si="3"/>
        <v>0</v>
      </c>
      <c r="H43" s="181">
        <f t="shared" si="4"/>
        <v>0</v>
      </c>
      <c r="J43" s="136"/>
      <c r="K43" s="136"/>
      <c r="M43" s="242">
        <f t="shared" si="5"/>
        <v>0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336">
        <v>0</v>
      </c>
      <c r="D44" s="336"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336">
        <v>0</v>
      </c>
      <c r="D45" s="336"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336">
        <v>0</v>
      </c>
      <c r="D46" s="336"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336">
        <v>0</v>
      </c>
      <c r="D47" s="336"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336">
        <v>0</v>
      </c>
      <c r="D48" s="336"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336">
        <v>0</v>
      </c>
      <c r="D49" s="336"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336">
        <v>714</v>
      </c>
      <c r="D50" s="336">
        <v>0</v>
      </c>
      <c r="E50" s="263">
        <f t="shared" si="2"/>
        <v>714</v>
      </c>
      <c r="F50" s="183"/>
      <c r="G50" s="183">
        <f t="shared" si="3"/>
        <v>714</v>
      </c>
      <c r="H50" s="181">
        <f t="shared" si="4"/>
        <v>7.9675406411526821E-4</v>
      </c>
      <c r="J50" s="136"/>
      <c r="K50" s="136"/>
      <c r="M50" s="242">
        <f t="shared" si="5"/>
        <v>0.12484700122399021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336">
        <v>0</v>
      </c>
      <c r="D51" s="336"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336">
        <v>4845</v>
      </c>
      <c r="D52" s="336">
        <v>0</v>
      </c>
      <c r="E52" s="263">
        <f t="shared" si="2"/>
        <v>4845</v>
      </c>
      <c r="F52" s="183"/>
      <c r="G52" s="183">
        <f t="shared" si="3"/>
        <v>4845</v>
      </c>
      <c r="H52" s="181">
        <f t="shared" si="4"/>
        <v>5.4065454350678919E-3</v>
      </c>
      <c r="J52" s="136"/>
      <c r="K52" s="136"/>
      <c r="M52" s="242">
        <f t="shared" si="5"/>
        <v>0.84717607973421927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336">
        <v>0</v>
      </c>
      <c r="D53" s="336">
        <v>0</v>
      </c>
      <c r="E53" s="263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42">
        <f t="shared" si="5"/>
        <v>0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336">
        <v>0</v>
      </c>
      <c r="D54" s="336">
        <v>0</v>
      </c>
      <c r="E54" s="263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42">
        <f t="shared" si="5"/>
        <v>0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336">
        <v>0</v>
      </c>
      <c r="D55" s="336"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336">
        <v>0</v>
      </c>
      <c r="D56" s="336">
        <v>0</v>
      </c>
      <c r="E56" s="263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42">
        <f t="shared" si="5"/>
        <v>0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336">
        <v>277381</v>
      </c>
      <c r="D57" s="336">
        <v>-29554</v>
      </c>
      <c r="E57" s="183">
        <f>SUM(E21:E56)</f>
        <v>247827</v>
      </c>
      <c r="F57" s="183">
        <f>SUM(F21:F56)</f>
        <v>0</v>
      </c>
      <c r="G57" s="183">
        <f t="shared" si="3"/>
        <v>247827</v>
      </c>
      <c r="H57" s="181">
        <f t="shared" si="4"/>
        <v>0.27655065748948821</v>
      </c>
      <c r="J57" s="136"/>
      <c r="K57" s="136"/>
      <c r="M57" s="242">
        <f t="shared" si="5"/>
        <v>43.333974471061374</v>
      </c>
      <c r="N57" s="247">
        <f>SUMMARY!M57</f>
        <v>35.45342697329253</v>
      </c>
    </row>
    <row r="58" spans="1:14" s="43" customFormat="1">
      <c r="A58" s="42"/>
      <c r="C58" s="323"/>
      <c r="D58" s="323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323"/>
      <c r="D59" s="323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336">
        <v>117</v>
      </c>
      <c r="D60" s="336">
        <v>0</v>
      </c>
      <c r="E60" s="263">
        <f t="shared" ref="E60:E76" si="6">SUM(C60:D60)</f>
        <v>117</v>
      </c>
      <c r="F60" s="179"/>
      <c r="G60" s="179">
        <f>IF(ISERROR(E60+F60),"",(E60+F60))</f>
        <v>117</v>
      </c>
      <c r="H60" s="181">
        <f>IF(ISERROR(G60/$G$183),"",(G60/$G$183))</f>
        <v>1.3056053991804815E-4</v>
      </c>
      <c r="J60" s="136"/>
      <c r="K60" s="136"/>
      <c r="M60" s="242">
        <f>IFERROR(G60/G$198,0)</f>
        <v>2.0458122049309319E-2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336">
        <v>12822</v>
      </c>
      <c r="D61" s="336">
        <v>0</v>
      </c>
      <c r="E61" s="263">
        <f t="shared" si="6"/>
        <v>12822</v>
      </c>
      <c r="F61" s="179"/>
      <c r="G61" s="179">
        <f t="shared" ref="G61:G76" si="7">IF(ISERROR(E61+F61),"",(E61+F61))</f>
        <v>12822</v>
      </c>
      <c r="H61" s="181">
        <f t="shared" ref="H61:H76" si="8">IF(ISERROR(G61/$G$183),"",(G61/$G$183))</f>
        <v>1.4308096092557379E-2</v>
      </c>
      <c r="J61" s="136"/>
      <c r="K61" s="136"/>
      <c r="M61" s="242">
        <f t="shared" ref="M61:M77" si="9">IFERROR(G61/G$198,0)</f>
        <v>2.2420003497114882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336">
        <v>35103</v>
      </c>
      <c r="D62" s="336">
        <v>-3084</v>
      </c>
      <c r="E62" s="263">
        <f t="shared" si="6"/>
        <v>32019</v>
      </c>
      <c r="F62" s="179"/>
      <c r="G62" s="179">
        <f t="shared" si="7"/>
        <v>32019</v>
      </c>
      <c r="H62" s="181">
        <f t="shared" si="8"/>
        <v>3.5730067757572509E-2</v>
      </c>
      <c r="J62" s="136"/>
      <c r="K62" s="136"/>
      <c r="M62" s="242">
        <f t="shared" si="9"/>
        <v>5.5987060674943168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336">
        <v>0</v>
      </c>
      <c r="D63" s="336">
        <v>0</v>
      </c>
      <c r="E63" s="263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42">
        <f t="shared" si="9"/>
        <v>0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336">
        <v>1930</v>
      </c>
      <c r="D64" s="336">
        <v>0</v>
      </c>
      <c r="E64" s="263">
        <f t="shared" si="6"/>
        <v>1930</v>
      </c>
      <c r="F64" s="179"/>
      <c r="G64" s="179">
        <f t="shared" si="7"/>
        <v>1930</v>
      </c>
      <c r="H64" s="181">
        <f t="shared" si="8"/>
        <v>2.1536909576225036E-3</v>
      </c>
      <c r="J64" s="136"/>
      <c r="K64" s="136"/>
      <c r="M64" s="242">
        <f t="shared" si="9"/>
        <v>0.33747158594159821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336">
        <v>0</v>
      </c>
      <c r="D65" s="336"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336">
        <v>0</v>
      </c>
      <c r="D66" s="336"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336">
        <v>9169</v>
      </c>
      <c r="D67" s="336">
        <v>0</v>
      </c>
      <c r="E67" s="263">
        <f t="shared" si="6"/>
        <v>9169</v>
      </c>
      <c r="F67" s="179"/>
      <c r="G67" s="179">
        <f t="shared" si="7"/>
        <v>9169</v>
      </c>
      <c r="H67" s="181">
        <f t="shared" si="8"/>
        <v>1.0231705901782765E-2</v>
      </c>
      <c r="J67" s="136"/>
      <c r="K67" s="136"/>
      <c r="M67" s="242">
        <f t="shared" si="9"/>
        <v>1.6032523168386081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336">
        <v>1067</v>
      </c>
      <c r="D68" s="336">
        <v>0</v>
      </c>
      <c r="E68" s="263">
        <f t="shared" si="6"/>
        <v>1067</v>
      </c>
      <c r="F68" s="179"/>
      <c r="G68" s="179">
        <f t="shared" si="7"/>
        <v>1067</v>
      </c>
      <c r="H68" s="181">
        <f t="shared" si="8"/>
        <v>1.1906674879705759E-3</v>
      </c>
      <c r="J68" s="136"/>
      <c r="K68" s="136"/>
      <c r="M68" s="242">
        <f t="shared" si="9"/>
        <v>0.18657107885994054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336">
        <v>0</v>
      </c>
      <c r="D69" s="336"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336">
        <v>2239</v>
      </c>
      <c r="D70" s="336">
        <v>0</v>
      </c>
      <c r="E70" s="263">
        <f t="shared" si="6"/>
        <v>2239</v>
      </c>
      <c r="F70" s="179"/>
      <c r="G70" s="179">
        <f t="shared" si="7"/>
        <v>2239</v>
      </c>
      <c r="H70" s="181">
        <f t="shared" si="8"/>
        <v>2.4985046912522207E-3</v>
      </c>
      <c r="J70" s="136"/>
      <c r="K70" s="136"/>
      <c r="M70" s="242">
        <f t="shared" si="9"/>
        <v>0.39150201084105613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336">
        <v>0</v>
      </c>
      <c r="D71" s="336"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336">
        <v>889</v>
      </c>
      <c r="D72" s="336">
        <v>0</v>
      </c>
      <c r="E72" s="263">
        <f t="shared" si="6"/>
        <v>889</v>
      </c>
      <c r="F72" s="179"/>
      <c r="G72" s="179">
        <f t="shared" si="7"/>
        <v>889</v>
      </c>
      <c r="H72" s="181">
        <f t="shared" si="8"/>
        <v>9.9203692296704975E-4</v>
      </c>
      <c r="J72" s="136"/>
      <c r="K72" s="136"/>
      <c r="M72" s="242">
        <f t="shared" si="9"/>
        <v>0.1554467564259486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336">
        <v>0</v>
      </c>
      <c r="D73" s="336"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336">
        <v>0</v>
      </c>
      <c r="D74" s="336"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336">
        <v>0</v>
      </c>
      <c r="D75" s="336"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336">
        <v>0</v>
      </c>
      <c r="D76" s="336"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336">
        <v>63336</v>
      </c>
      <c r="D77" s="336">
        <v>-3084</v>
      </c>
      <c r="E77" s="182">
        <f>SUM(E60:E76)</f>
        <v>60252</v>
      </c>
      <c r="F77" s="182">
        <f>SUM(F60:F76)</f>
        <v>0</v>
      </c>
      <c r="G77" s="183">
        <f>IF(ISERROR(E77+F77),"",(E77+F77))</f>
        <v>60252</v>
      </c>
      <c r="H77" s="181">
        <f>IF(ISERROR(G77/$G$183),"",(G77/$G$183))</f>
        <v>6.7235330351643058E-2</v>
      </c>
      <c r="J77" s="136"/>
      <c r="K77" s="136"/>
      <c r="M77" s="242">
        <f t="shared" si="9"/>
        <v>10.535408288162266</v>
      </c>
      <c r="N77" s="247">
        <f>SUMMARY!M77</f>
        <v>10.309068261638075</v>
      </c>
    </row>
    <row r="78" spans="1:14" s="43" customFormat="1">
      <c r="A78" s="42"/>
      <c r="B78" s="116"/>
      <c r="C78" s="323"/>
      <c r="D78" s="323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323"/>
      <c r="D79" s="323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336">
        <v>0</v>
      </c>
      <c r="D80" s="336">
        <v>0</v>
      </c>
      <c r="E80" s="263">
        <f t="shared" ref="E80:E91" si="10">SUM(C80:D80)</f>
        <v>0</v>
      </c>
      <c r="F80" s="180"/>
      <c r="G80" s="180">
        <f>IF(ISERROR(E80+F80),"",(E80+F80))</f>
        <v>0</v>
      </c>
      <c r="H80" s="181">
        <f t="shared" ref="H80:H92" si="11">IF(ISERROR(G80/$G$183),"",(G80/$G$183))</f>
        <v>0</v>
      </c>
      <c r="J80" s="265">
        <v>0</v>
      </c>
      <c r="K80" s="265">
        <v>0</v>
      </c>
      <c r="M80" s="242">
        <f t="shared" ref="M80:M92" si="12">IFERROR(G80/G$198,0)</f>
        <v>0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336">
        <v>0</v>
      </c>
      <c r="D81" s="336">
        <v>0</v>
      </c>
      <c r="E81" s="263">
        <f t="shared" si="10"/>
        <v>0</v>
      </c>
      <c r="F81" s="183"/>
      <c r="G81" s="183">
        <f>IF(ISERROR(E81+F81),"",(E81+F81))</f>
        <v>0</v>
      </c>
      <c r="H81" s="181">
        <f t="shared" si="11"/>
        <v>0</v>
      </c>
      <c r="J81" s="136"/>
      <c r="K81" s="136"/>
      <c r="M81" s="242">
        <f t="shared" si="12"/>
        <v>0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336">
        <v>286</v>
      </c>
      <c r="D82" s="336">
        <v>0</v>
      </c>
      <c r="E82" s="263">
        <f t="shared" si="10"/>
        <v>286</v>
      </c>
      <c r="F82" s="183"/>
      <c r="G82" s="183">
        <f>IF(ISERROR(E82+F82),"",(E82+F82))</f>
        <v>286</v>
      </c>
      <c r="H82" s="181">
        <f t="shared" si="11"/>
        <v>3.1914798646633991E-4</v>
      </c>
      <c r="J82" s="136"/>
      <c r="K82" s="136"/>
      <c r="M82" s="242">
        <f t="shared" si="12"/>
        <v>5.0008742787200557E-2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336">
        <v>742</v>
      </c>
      <c r="D83" s="336">
        <v>0</v>
      </c>
      <c r="E83" s="263">
        <f t="shared" si="10"/>
        <v>742</v>
      </c>
      <c r="F83" s="183"/>
      <c r="G83" s="183">
        <f>IF(ISERROR(E83+F83),"",(E83+F83))</f>
        <v>742</v>
      </c>
      <c r="H83" s="181">
        <f t="shared" si="11"/>
        <v>8.2799932153155328E-4</v>
      </c>
      <c r="J83" s="136"/>
      <c r="K83" s="136"/>
      <c r="M83" s="242">
        <f t="shared" si="12"/>
        <v>0.12974296205630356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336">
        <v>0</v>
      </c>
      <c r="D84" s="336">
        <v>0</v>
      </c>
      <c r="E84" s="263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42">
        <f t="shared" si="12"/>
        <v>0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336">
        <v>407</v>
      </c>
      <c r="D85" s="336">
        <v>0</v>
      </c>
      <c r="E85" s="263">
        <f t="shared" si="10"/>
        <v>407</v>
      </c>
      <c r="F85" s="183"/>
      <c r="G85" s="183">
        <f t="shared" si="13"/>
        <v>407</v>
      </c>
      <c r="H85" s="181">
        <f t="shared" si="11"/>
        <v>4.5417213458671452E-4</v>
      </c>
      <c r="J85" s="136"/>
      <c r="K85" s="136"/>
      <c r="M85" s="242">
        <f t="shared" si="12"/>
        <v>7.1166287812554643E-2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336">
        <v>983</v>
      </c>
      <c r="D86" s="336">
        <v>0</v>
      </c>
      <c r="E86" s="263">
        <f t="shared" si="10"/>
        <v>983</v>
      </c>
      <c r="F86" s="183"/>
      <c r="G86" s="183">
        <f t="shared" si="13"/>
        <v>983</v>
      </c>
      <c r="H86" s="181">
        <f t="shared" si="11"/>
        <v>1.0969317157217208E-3</v>
      </c>
      <c r="J86" s="136"/>
      <c r="K86" s="136"/>
      <c r="M86" s="242">
        <f t="shared" si="12"/>
        <v>0.17188319636300053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336">
        <v>14178</v>
      </c>
      <c r="D87" s="336">
        <v>0</v>
      </c>
      <c r="E87" s="263">
        <f t="shared" si="10"/>
        <v>14178</v>
      </c>
      <c r="F87" s="183"/>
      <c r="G87" s="183">
        <f t="shared" si="13"/>
        <v>14178</v>
      </c>
      <c r="H87" s="181">
        <f t="shared" si="11"/>
        <v>1.5821259273146041E-2</v>
      </c>
      <c r="J87" s="136"/>
      <c r="K87" s="136"/>
      <c r="M87" s="242">
        <f t="shared" si="12"/>
        <v>2.4791047385906628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336">
        <v>0</v>
      </c>
      <c r="D88" s="336">
        <v>0</v>
      </c>
      <c r="E88" s="263">
        <f t="shared" si="10"/>
        <v>0</v>
      </c>
      <c r="F88" s="183"/>
      <c r="G88" s="183">
        <f t="shared" si="13"/>
        <v>0</v>
      </c>
      <c r="H88" s="181">
        <f t="shared" si="11"/>
        <v>0</v>
      </c>
      <c r="J88" s="136"/>
      <c r="K88" s="136"/>
      <c r="M88" s="242">
        <f t="shared" si="12"/>
        <v>0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336">
        <v>10364</v>
      </c>
      <c r="D89" s="336">
        <v>0</v>
      </c>
      <c r="E89" s="263">
        <f t="shared" si="10"/>
        <v>10364</v>
      </c>
      <c r="F89" s="183"/>
      <c r="G89" s="183">
        <f t="shared" si="13"/>
        <v>10364</v>
      </c>
      <c r="H89" s="181">
        <f t="shared" si="11"/>
        <v>1.1565208852227787E-2</v>
      </c>
      <c r="J89" s="136"/>
      <c r="K89" s="136"/>
      <c r="M89" s="242">
        <f t="shared" si="12"/>
        <v>1.8122049309319812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336">
        <v>0</v>
      </c>
      <c r="D90" s="336"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336">
        <v>11051</v>
      </c>
      <c r="D91" s="336">
        <v>0</v>
      </c>
      <c r="E91" s="263">
        <f t="shared" si="10"/>
        <v>11051</v>
      </c>
      <c r="F91" s="183"/>
      <c r="G91" s="183">
        <f t="shared" si="13"/>
        <v>11051</v>
      </c>
      <c r="H91" s="181">
        <f t="shared" si="11"/>
        <v>1.2331833560977352E-2</v>
      </c>
      <c r="J91" s="136"/>
      <c r="K91" s="136"/>
      <c r="M91" s="242">
        <f t="shared" si="12"/>
        <v>1.9323308270676691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336">
        <v>38011</v>
      </c>
      <c r="D92" s="336">
        <v>0</v>
      </c>
      <c r="E92" s="183">
        <f>SUM(E80:E91)</f>
        <v>38011</v>
      </c>
      <c r="F92" s="183">
        <f>SUM(F80:F91)</f>
        <v>0</v>
      </c>
      <c r="G92" s="183">
        <f>IF(ISERROR(E92+F92),"",(E92+F92))</f>
        <v>38011</v>
      </c>
      <c r="H92" s="181">
        <f t="shared" si="11"/>
        <v>4.2416552844657507E-2</v>
      </c>
      <c r="J92" s="136"/>
      <c r="K92" s="136"/>
      <c r="M92" s="242">
        <f t="shared" si="12"/>
        <v>6.6464416856093722</v>
      </c>
      <c r="N92" s="247">
        <f>SUMMARY!M92</f>
        <v>9.6176409099090368</v>
      </c>
    </row>
    <row r="93" spans="1:14" s="43" customFormat="1">
      <c r="A93" s="42"/>
      <c r="C93" s="323"/>
      <c r="D93" s="323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323"/>
      <c r="D94" s="323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336">
        <v>9157</v>
      </c>
      <c r="D95" s="336">
        <v>0</v>
      </c>
      <c r="E95" s="263">
        <f t="shared" ref="E95:E100" si="14">SUM(C95:D95)</f>
        <v>9157</v>
      </c>
      <c r="F95" s="180"/>
      <c r="G95" s="180">
        <f t="shared" ref="G95:G101" si="15">IF(ISERROR(E95+F95),"",(E95+F95))</f>
        <v>9157</v>
      </c>
      <c r="H95" s="181">
        <f t="shared" ref="H95:H101" si="16">IF(ISERROR(G95/$G$183),"",(G95/$G$183))</f>
        <v>1.0218315077175785E-2</v>
      </c>
      <c r="J95" s="265">
        <v>937.5</v>
      </c>
      <c r="K95" s="265">
        <v>953.5</v>
      </c>
      <c r="M95" s="242">
        <f t="shared" ref="M95:M101" si="17">IFERROR(G95/G$198,0)</f>
        <v>1.6011540479104738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336">
        <v>0</v>
      </c>
      <c r="D96" s="336">
        <v>1005</v>
      </c>
      <c r="E96" s="263">
        <f t="shared" si="14"/>
        <v>1005</v>
      </c>
      <c r="F96" s="183"/>
      <c r="G96" s="183">
        <f t="shared" si="15"/>
        <v>1005</v>
      </c>
      <c r="H96" s="181">
        <f t="shared" si="16"/>
        <v>1.1214815608345161E-3</v>
      </c>
      <c r="J96" s="136"/>
      <c r="K96" s="136"/>
      <c r="M96" s="242">
        <f t="shared" si="17"/>
        <v>0.17573002273124672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336">
        <v>2066</v>
      </c>
      <c r="D97" s="336">
        <v>0</v>
      </c>
      <c r="E97" s="263">
        <f t="shared" si="14"/>
        <v>2066</v>
      </c>
      <c r="F97" s="183"/>
      <c r="G97" s="183">
        <f t="shared" si="15"/>
        <v>2066</v>
      </c>
      <c r="H97" s="181">
        <f t="shared" si="16"/>
        <v>2.3054536365016026E-3</v>
      </c>
      <c r="J97" s="136"/>
      <c r="K97" s="136"/>
      <c r="M97" s="242">
        <f t="shared" si="17"/>
        <v>0.3612519671271201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336">
        <v>48274</v>
      </c>
      <c r="D98" s="336">
        <v>0</v>
      </c>
      <c r="E98" s="263">
        <f t="shared" si="14"/>
        <v>48274</v>
      </c>
      <c r="F98" s="183"/>
      <c r="G98" s="183">
        <f t="shared" si="15"/>
        <v>48274</v>
      </c>
      <c r="H98" s="181">
        <f t="shared" si="16"/>
        <v>5.3869055589776553E-2</v>
      </c>
      <c r="J98" s="136"/>
      <c r="K98" s="136"/>
      <c r="M98" s="242">
        <f t="shared" si="17"/>
        <v>8.4409861863962234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336">
        <v>5539</v>
      </c>
      <c r="D99" s="336">
        <v>0</v>
      </c>
      <c r="E99" s="263">
        <f t="shared" si="14"/>
        <v>5539</v>
      </c>
      <c r="F99" s="183"/>
      <c r="G99" s="183">
        <f t="shared" si="15"/>
        <v>5539</v>
      </c>
      <c r="H99" s="181">
        <f t="shared" si="16"/>
        <v>6.1809814581715279E-3</v>
      </c>
      <c r="J99" s="136"/>
      <c r="K99" s="136"/>
      <c r="M99" s="242">
        <f t="shared" si="17"/>
        <v>0.96852596607798569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336">
        <v>53</v>
      </c>
      <c r="D100" s="336">
        <v>0</v>
      </c>
      <c r="E100" s="263">
        <f t="shared" si="14"/>
        <v>53</v>
      </c>
      <c r="F100" s="183"/>
      <c r="G100" s="183">
        <f t="shared" si="15"/>
        <v>53</v>
      </c>
      <c r="H100" s="181">
        <f t="shared" si="16"/>
        <v>5.9142808680825229E-5</v>
      </c>
      <c r="J100" s="136"/>
      <c r="K100" s="136"/>
      <c r="M100" s="242">
        <f t="shared" si="17"/>
        <v>9.2673544325931109E-3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336">
        <v>65089</v>
      </c>
      <c r="D101" s="336">
        <v>1005</v>
      </c>
      <c r="E101" s="183">
        <f>SUM(E95:E100)</f>
        <v>66094</v>
      </c>
      <c r="F101" s="183">
        <f>SUM(F95:F100)</f>
        <v>0</v>
      </c>
      <c r="G101" s="183">
        <f t="shared" si="15"/>
        <v>66094</v>
      </c>
      <c r="H101" s="181">
        <f t="shared" si="16"/>
        <v>7.3754430131140802E-2</v>
      </c>
      <c r="J101" s="136"/>
      <c r="K101" s="136"/>
      <c r="M101" s="242">
        <f t="shared" si="17"/>
        <v>11.556915544675643</v>
      </c>
      <c r="N101" s="247">
        <f>SUMMARY!M101</f>
        <v>13.757545377767316</v>
      </c>
    </row>
    <row r="102" spans="1:14" s="43" customFormat="1">
      <c r="A102" s="42"/>
      <c r="C102" s="323"/>
      <c r="D102" s="323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323"/>
      <c r="D103" s="323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336">
        <v>0</v>
      </c>
      <c r="D104" s="336">
        <v>0</v>
      </c>
      <c r="E104" s="263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5">
        <v>0</v>
      </c>
      <c r="K104" s="265">
        <v>0</v>
      </c>
      <c r="M104" s="242">
        <f t="shared" ref="M104:M110" si="21">IFERROR(G104/G$198,0)</f>
        <v>0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336">
        <v>0</v>
      </c>
      <c r="D105" s="336">
        <v>0</v>
      </c>
      <c r="E105" s="263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42">
        <f t="shared" si="21"/>
        <v>0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336">
        <v>0</v>
      </c>
      <c r="D106" s="336">
        <v>0</v>
      </c>
      <c r="E106" s="263">
        <f t="shared" si="18"/>
        <v>0</v>
      </c>
      <c r="F106" s="183"/>
      <c r="G106" s="183">
        <f t="shared" si="19"/>
        <v>0</v>
      </c>
      <c r="H106" s="181">
        <f t="shared" si="20"/>
        <v>0</v>
      </c>
      <c r="J106" s="136"/>
      <c r="K106" s="136"/>
      <c r="M106" s="242">
        <f t="shared" si="21"/>
        <v>0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336">
        <v>0</v>
      </c>
      <c r="D107" s="336"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336">
        <v>2958</v>
      </c>
      <c r="D108" s="336">
        <v>0</v>
      </c>
      <c r="E108" s="263">
        <f t="shared" si="18"/>
        <v>2958</v>
      </c>
      <c r="F108" s="183"/>
      <c r="G108" s="183">
        <f t="shared" si="19"/>
        <v>2958</v>
      </c>
      <c r="H108" s="181">
        <f t="shared" si="20"/>
        <v>3.3008382656203967E-3</v>
      </c>
      <c r="J108" s="136"/>
      <c r="K108" s="136"/>
      <c r="M108" s="242">
        <f t="shared" si="21"/>
        <v>0.51722329078510232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336">
        <v>0</v>
      </c>
      <c r="D109" s="336"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336">
        <v>2958</v>
      </c>
      <c r="D110" s="336">
        <v>0</v>
      </c>
      <c r="E110" s="183">
        <f>SUM(E104:E109)</f>
        <v>2958</v>
      </c>
      <c r="F110" s="183">
        <f>SUM(F104:F109)</f>
        <v>0</v>
      </c>
      <c r="G110" s="183">
        <f t="shared" si="19"/>
        <v>2958</v>
      </c>
      <c r="H110" s="181">
        <f t="shared" si="20"/>
        <v>3.3008382656203967E-3</v>
      </c>
      <c r="J110" s="136"/>
      <c r="K110" s="136"/>
      <c r="M110" s="242">
        <f t="shared" si="21"/>
        <v>0.51722329078510232</v>
      </c>
      <c r="N110" s="247">
        <f>SUMMARY!M110</f>
        <v>2.3886368440241648</v>
      </c>
    </row>
    <row r="111" spans="1:14" s="43" customFormat="1">
      <c r="A111" s="42"/>
      <c r="C111" s="323"/>
      <c r="D111" s="323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323"/>
      <c r="D112" s="323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336">
        <v>0</v>
      </c>
      <c r="D113" s="336">
        <v>0</v>
      </c>
      <c r="E113" s="263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336">
        <v>0</v>
      </c>
      <c r="D114" s="336"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336">
        <v>3046</v>
      </c>
      <c r="D115" s="336">
        <v>0</v>
      </c>
      <c r="E115" s="263">
        <f t="shared" si="22"/>
        <v>3046</v>
      </c>
      <c r="F115" s="183"/>
      <c r="G115" s="183">
        <f t="shared" si="23"/>
        <v>3046</v>
      </c>
      <c r="H115" s="181">
        <f t="shared" si="24"/>
        <v>3.3990376460715783E-3</v>
      </c>
      <c r="J115" s="136"/>
      <c r="K115" s="136"/>
      <c r="M115" s="242">
        <f t="shared" si="25"/>
        <v>0.53261059625808704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336">
        <v>0</v>
      </c>
      <c r="D116" s="336"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336">
        <v>0</v>
      </c>
      <c r="D117" s="336"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336">
        <v>3046</v>
      </c>
      <c r="D118" s="336">
        <v>0</v>
      </c>
      <c r="E118" s="183">
        <f>SUM(E113:E117)</f>
        <v>3046</v>
      </c>
      <c r="F118" s="183">
        <f>SUM(F113:F117)</f>
        <v>0</v>
      </c>
      <c r="G118" s="183">
        <f t="shared" si="23"/>
        <v>3046</v>
      </c>
      <c r="H118" s="181">
        <f t="shared" si="24"/>
        <v>3.3990376460715783E-3</v>
      </c>
      <c r="J118" s="136"/>
      <c r="K118" s="136"/>
      <c r="M118" s="242">
        <f t="shared" si="25"/>
        <v>0.53261059625808704</v>
      </c>
      <c r="N118" s="247">
        <f>SUMMARY!M118</f>
        <v>3.3447612850226829</v>
      </c>
    </row>
    <row r="119" spans="1:14" s="43" customFormat="1">
      <c r="A119" s="42"/>
      <c r="B119" s="116"/>
      <c r="C119" s="323"/>
      <c r="D119" s="323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323"/>
      <c r="D120" s="323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336">
        <v>24943</v>
      </c>
      <c r="D121" s="336">
        <v>0</v>
      </c>
      <c r="E121" s="263">
        <f t="shared" ref="E121:E131" si="26">SUM(C121:D121)</f>
        <v>24943</v>
      </c>
      <c r="F121" s="180"/>
      <c r="G121" s="180">
        <f>IF(ISERROR(E121+F121),"",(E121+F121))</f>
        <v>24943</v>
      </c>
      <c r="H121" s="181">
        <f>IF(ISERROR(G121/$G$183),"",(G121/$G$183))</f>
        <v>2.7833944847657052E-2</v>
      </c>
      <c r="J121" s="265">
        <v>1020</v>
      </c>
      <c r="K121" s="265">
        <v>1080</v>
      </c>
      <c r="M121" s="242">
        <f t="shared" ref="M121:M131" si="27">IFERROR(G121/G$198,0)</f>
        <v>4.361426822871131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336">
        <v>0</v>
      </c>
      <c r="D122" s="336">
        <v>2738</v>
      </c>
      <c r="E122" s="263">
        <f t="shared" si="26"/>
        <v>2738</v>
      </c>
      <c r="F122" s="180"/>
      <c r="G122" s="180">
        <f t="shared" ref="G122:G131" si="28">IF(ISERROR(E122+F122),"",(E122+F122))</f>
        <v>2738</v>
      </c>
      <c r="H122" s="181">
        <f t="shared" ref="H122:H131" si="29">IF(ISERROR(G122/$G$183),"",(G122/$G$183))</f>
        <v>3.0553398144924429E-3</v>
      </c>
      <c r="J122" s="136"/>
      <c r="K122" s="136"/>
      <c r="M122" s="242">
        <f t="shared" si="27"/>
        <v>0.47875502710264034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336">
        <v>0</v>
      </c>
      <c r="D123" s="336">
        <v>0</v>
      </c>
      <c r="E123" s="263">
        <f t="shared" si="26"/>
        <v>0</v>
      </c>
      <c r="F123" s="180"/>
      <c r="G123" s="180">
        <f t="shared" si="28"/>
        <v>0</v>
      </c>
      <c r="H123" s="181">
        <f t="shared" si="29"/>
        <v>0</v>
      </c>
      <c r="J123" s="265">
        <v>0</v>
      </c>
      <c r="K123" s="265">
        <v>0</v>
      </c>
      <c r="M123" s="242">
        <f t="shared" si="27"/>
        <v>0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336">
        <v>0</v>
      </c>
      <c r="D124" s="336">
        <v>0</v>
      </c>
      <c r="E124" s="263">
        <f t="shared" si="26"/>
        <v>0</v>
      </c>
      <c r="F124" s="180"/>
      <c r="G124" s="180">
        <f t="shared" si="28"/>
        <v>0</v>
      </c>
      <c r="H124" s="181">
        <f t="shared" si="29"/>
        <v>0</v>
      </c>
      <c r="J124" s="136"/>
      <c r="K124" s="136"/>
      <c r="M124" s="242">
        <f t="shared" si="27"/>
        <v>0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336">
        <v>0</v>
      </c>
      <c r="D125" s="336">
        <v>0</v>
      </c>
      <c r="E125" s="263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5">
        <v>0</v>
      </c>
      <c r="K125" s="265">
        <v>0</v>
      </c>
      <c r="M125" s="242">
        <f t="shared" si="27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336">
        <v>5900</v>
      </c>
      <c r="D126" s="336">
        <v>0</v>
      </c>
      <c r="E126" s="263">
        <f t="shared" si="26"/>
        <v>5900</v>
      </c>
      <c r="F126" s="180"/>
      <c r="G126" s="180">
        <f t="shared" si="28"/>
        <v>5900</v>
      </c>
      <c r="H126" s="181">
        <f t="shared" si="29"/>
        <v>6.5838220984314882E-3</v>
      </c>
      <c r="J126" s="136"/>
      <c r="K126" s="136"/>
      <c r="M126" s="242">
        <f t="shared" si="27"/>
        <v>1.0316488896660256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336">
        <v>0</v>
      </c>
      <c r="D127" s="336">
        <v>0</v>
      </c>
      <c r="E127" s="263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336">
        <v>0</v>
      </c>
      <c r="D128" s="336"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336">
        <v>2686</v>
      </c>
      <c r="D129" s="336">
        <v>0</v>
      </c>
      <c r="E129" s="263">
        <f t="shared" si="26"/>
        <v>2686</v>
      </c>
      <c r="F129" s="180"/>
      <c r="G129" s="180">
        <f t="shared" si="28"/>
        <v>2686</v>
      </c>
      <c r="H129" s="181">
        <f t="shared" si="29"/>
        <v>2.9973129078621993E-3</v>
      </c>
      <c r="J129" s="136"/>
      <c r="K129" s="136"/>
      <c r="M129" s="242">
        <f t="shared" si="27"/>
        <v>0.46966252841405842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336">
        <v>0</v>
      </c>
      <c r="D130" s="336"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336">
        <v>0</v>
      </c>
      <c r="D131" s="336">
        <v>0</v>
      </c>
      <c r="E131" s="263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25"/>
      <c r="D132" s="325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336">
        <v>0</v>
      </c>
      <c r="D133" s="336"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336">
        <v>0</v>
      </c>
      <c r="D134" s="336"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336">
        <v>0</v>
      </c>
      <c r="D135" s="336"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336">
        <v>0</v>
      </c>
      <c r="D136" s="336"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336">
        <v>0</v>
      </c>
      <c r="D137" s="336"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336">
        <v>0</v>
      </c>
      <c r="D138" s="336"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336">
        <v>33529</v>
      </c>
      <c r="D139" s="336">
        <v>2738</v>
      </c>
      <c r="E139" s="182">
        <f>SUM(E121:E138)</f>
        <v>36267</v>
      </c>
      <c r="F139" s="182">
        <f>SUM(F121:F138)</f>
        <v>0</v>
      </c>
      <c r="G139" s="183">
        <f t="shared" si="33"/>
        <v>36267</v>
      </c>
      <c r="H139" s="181">
        <f t="shared" si="31"/>
        <v>4.0470419668443183E-2</v>
      </c>
      <c r="J139" s="136"/>
      <c r="K139" s="136"/>
      <c r="M139" s="242">
        <f t="shared" si="32"/>
        <v>6.3414932680538554</v>
      </c>
      <c r="N139" s="247">
        <f>SUMMARY!M139</f>
        <v>33.160840267489995</v>
      </c>
    </row>
    <row r="140" spans="1:14" s="43" customFormat="1">
      <c r="A140" s="42"/>
      <c r="B140" s="116"/>
      <c r="C140" s="335"/>
      <c r="D140" s="335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324"/>
      <c r="D141" s="323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336">
        <v>0</v>
      </c>
      <c r="D142" s="336">
        <v>0</v>
      </c>
      <c r="E142" s="263">
        <f t="shared" ref="E142:E146" si="34">SUM(C142:D142)</f>
        <v>0</v>
      </c>
      <c r="F142" s="180"/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5">
        <v>0</v>
      </c>
      <c r="K142" s="265">
        <v>0</v>
      </c>
      <c r="M142" s="242">
        <f t="shared" ref="M142:M147" si="37">IFERROR(G142/G$198,0)</f>
        <v>0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336">
        <v>0</v>
      </c>
      <c r="D143" s="336">
        <v>0</v>
      </c>
      <c r="E143" s="263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42">
        <f t="shared" si="37"/>
        <v>0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336">
        <v>0</v>
      </c>
      <c r="D144" s="336">
        <v>0</v>
      </c>
      <c r="E144" s="263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42">
        <f t="shared" si="37"/>
        <v>0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336">
        <v>0</v>
      </c>
      <c r="D145" s="336">
        <v>0</v>
      </c>
      <c r="E145" s="263">
        <f t="shared" si="34"/>
        <v>0</v>
      </c>
      <c r="F145" s="183"/>
      <c r="G145" s="183">
        <f t="shared" si="35"/>
        <v>0</v>
      </c>
      <c r="H145" s="181">
        <f t="shared" si="36"/>
        <v>0</v>
      </c>
      <c r="J145" s="136"/>
      <c r="K145" s="136"/>
      <c r="M145" s="242">
        <f t="shared" si="37"/>
        <v>0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336">
        <v>1828</v>
      </c>
      <c r="D146" s="336">
        <v>0</v>
      </c>
      <c r="E146" s="263">
        <f t="shared" si="34"/>
        <v>1828</v>
      </c>
      <c r="F146" s="183"/>
      <c r="G146" s="183">
        <f t="shared" si="35"/>
        <v>1828</v>
      </c>
      <c r="H146" s="181">
        <f t="shared" si="36"/>
        <v>2.0398689484631798E-3</v>
      </c>
      <c r="J146" s="136"/>
      <c r="K146" s="136"/>
      <c r="M146" s="242">
        <f t="shared" si="37"/>
        <v>0.31963630005245675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336">
        <v>1828</v>
      </c>
      <c r="D147" s="336">
        <v>0</v>
      </c>
      <c r="E147" s="183">
        <f>SUM(E142:E146)</f>
        <v>1828</v>
      </c>
      <c r="F147" s="183">
        <f>SUM(F142:F146)</f>
        <v>0</v>
      </c>
      <c r="G147" s="183">
        <f t="shared" si="35"/>
        <v>1828</v>
      </c>
      <c r="H147" s="204">
        <f t="shared" si="36"/>
        <v>2.0398689484631798E-3</v>
      </c>
      <c r="J147" s="136"/>
      <c r="K147" s="136"/>
      <c r="M147" s="242">
        <f t="shared" si="37"/>
        <v>0.31963630005245675</v>
      </c>
      <c r="N147" s="247">
        <f>SUMMARY!M147</f>
        <v>3.4741820925692606</v>
      </c>
    </row>
    <row r="148" spans="1:14" s="43" customFormat="1">
      <c r="A148" s="42"/>
      <c r="B148" s="116"/>
      <c r="C148" s="323"/>
      <c r="D148" s="323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25"/>
      <c r="D149" s="325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336">
        <v>241899</v>
      </c>
      <c r="D150" s="336">
        <v>0</v>
      </c>
      <c r="E150" s="263">
        <f t="shared" ref="E150:E163" si="38">SUM(C150:D150)</f>
        <v>241899</v>
      </c>
      <c r="F150" s="183"/>
      <c r="G150" s="183">
        <f>IF(ISERROR(E150+F150),"",(E150+F150))</f>
        <v>241899</v>
      </c>
      <c r="H150" s="181">
        <f>IF(ISERROR(G150/$G$183),"",(G150/$G$183))</f>
        <v>0.26993559013364044</v>
      </c>
      <c r="J150" s="265">
        <v>20823.75</v>
      </c>
      <c r="K150" s="265">
        <v>21693.58</v>
      </c>
      <c r="M150" s="242">
        <f t="shared" ref="M150:M164" si="39">IFERROR(G150/G$198,0)</f>
        <v>42.297429620563037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336">
        <v>0</v>
      </c>
      <c r="D151" s="336">
        <v>26555</v>
      </c>
      <c r="E151" s="263">
        <f t="shared" si="38"/>
        <v>26555</v>
      </c>
      <c r="F151" s="183"/>
      <c r="G151" s="183">
        <f>IF(ISERROR(E151+F151),"",(E151+F151))</f>
        <v>26555</v>
      </c>
      <c r="H151" s="181">
        <f>IF(ISERROR(G151/$G$183),"",(G151/$G$183))</f>
        <v>2.9632778953194605E-2</v>
      </c>
      <c r="J151" s="136"/>
      <c r="K151" s="136"/>
      <c r="M151" s="242">
        <f t="shared" si="39"/>
        <v>4.6432942822171706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336">
        <v>0</v>
      </c>
      <c r="D152" s="336">
        <v>0</v>
      </c>
      <c r="E152" s="263">
        <f t="shared" si="38"/>
        <v>0</v>
      </c>
      <c r="F152" s="183"/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42">
        <f t="shared" si="39"/>
        <v>0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336">
        <v>0</v>
      </c>
      <c r="D153" s="336"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336">
        <v>450</v>
      </c>
      <c r="D154" s="336">
        <v>0</v>
      </c>
      <c r="E154" s="263">
        <f t="shared" si="38"/>
        <v>450</v>
      </c>
      <c r="F154" s="183"/>
      <c r="G154" s="183">
        <f t="shared" si="40"/>
        <v>450</v>
      </c>
      <c r="H154" s="181">
        <f t="shared" si="41"/>
        <v>5.021559227617237E-4</v>
      </c>
      <c r="J154" s="206"/>
      <c r="K154" s="206"/>
      <c r="M154" s="242">
        <f t="shared" si="39"/>
        <v>7.8685084805035846E-2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336">
        <v>675</v>
      </c>
      <c r="D155" s="336">
        <v>0</v>
      </c>
      <c r="E155" s="263">
        <f t="shared" si="38"/>
        <v>675</v>
      </c>
      <c r="F155" s="183"/>
      <c r="G155" s="183">
        <f t="shared" si="40"/>
        <v>675</v>
      </c>
      <c r="H155" s="181">
        <f t="shared" si="41"/>
        <v>7.532338841425855E-4</v>
      </c>
      <c r="J155" s="206"/>
      <c r="K155" s="206"/>
      <c r="M155" s="242">
        <f t="shared" si="39"/>
        <v>0.11802762720755376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336">
        <v>0</v>
      </c>
      <c r="D156" s="336"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336">
        <v>75</v>
      </c>
      <c r="D157" s="336">
        <v>0</v>
      </c>
      <c r="E157" s="263">
        <f t="shared" si="38"/>
        <v>75</v>
      </c>
      <c r="F157" s="183"/>
      <c r="G157" s="183">
        <f t="shared" si="40"/>
        <v>75</v>
      </c>
      <c r="H157" s="181">
        <f t="shared" si="41"/>
        <v>8.3692653793620612E-5</v>
      </c>
      <c r="J157" s="206"/>
      <c r="K157" s="206"/>
      <c r="M157" s="242">
        <f t="shared" si="39"/>
        <v>1.3114180800839308E-2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336">
        <v>2790</v>
      </c>
      <c r="D158" s="336">
        <v>0</v>
      </c>
      <c r="E158" s="263">
        <f t="shared" si="38"/>
        <v>2790</v>
      </c>
      <c r="F158" s="183"/>
      <c r="G158" s="183">
        <f t="shared" si="40"/>
        <v>2790</v>
      </c>
      <c r="H158" s="181">
        <f t="shared" si="41"/>
        <v>3.1133667211226865E-3</v>
      </c>
      <c r="J158" s="206"/>
      <c r="K158" s="206"/>
      <c r="M158" s="242">
        <f t="shared" si="39"/>
        <v>0.48784752579122226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336">
        <v>0</v>
      </c>
      <c r="D159" s="336">
        <v>0</v>
      </c>
      <c r="E159" s="263">
        <f t="shared" si="38"/>
        <v>0</v>
      </c>
      <c r="F159" s="183"/>
      <c r="G159" s="183">
        <f t="shared" si="40"/>
        <v>0</v>
      </c>
      <c r="H159" s="181">
        <f t="shared" si="41"/>
        <v>0</v>
      </c>
      <c r="J159" s="206"/>
      <c r="K159" s="206"/>
      <c r="M159" s="242">
        <f t="shared" si="39"/>
        <v>0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336">
        <v>161485</v>
      </c>
      <c r="D160" s="336">
        <v>0</v>
      </c>
      <c r="E160" s="263">
        <f t="shared" si="38"/>
        <v>161485</v>
      </c>
      <c r="F160" s="183"/>
      <c r="G160" s="183">
        <f t="shared" si="40"/>
        <v>161485</v>
      </c>
      <c r="H160" s="181">
        <f t="shared" si="41"/>
        <v>0.18020144263817101</v>
      </c>
      <c r="J160" s="136"/>
      <c r="K160" s="136"/>
      <c r="M160" s="242">
        <f t="shared" si="39"/>
        <v>28.23657982164714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336">
        <v>0</v>
      </c>
      <c r="D161" s="336"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336">
        <v>1423</v>
      </c>
      <c r="D162" s="336">
        <v>0</v>
      </c>
      <c r="E162" s="263">
        <f t="shared" si="38"/>
        <v>1423</v>
      </c>
      <c r="F162" s="183"/>
      <c r="G162" s="183">
        <f t="shared" si="40"/>
        <v>1423</v>
      </c>
      <c r="H162" s="181">
        <f t="shared" si="41"/>
        <v>1.5879286179776284E-3</v>
      </c>
      <c r="J162" s="136"/>
      <c r="K162" s="136"/>
      <c r="M162" s="242">
        <f t="shared" si="39"/>
        <v>0.24881972372792446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336">
        <v>0</v>
      </c>
      <c r="D163" s="336"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336">
        <v>408797</v>
      </c>
      <c r="D164" s="336">
        <v>26555</v>
      </c>
      <c r="E164" s="183">
        <f>SUM(E150:E163)</f>
        <v>435352</v>
      </c>
      <c r="F164" s="183">
        <f>SUM(F150:F163)</f>
        <v>0</v>
      </c>
      <c r="G164" s="183">
        <f>IF(ISERROR(E164+F164),"",(E164+F164))</f>
        <v>435352</v>
      </c>
      <c r="H164" s="181">
        <f>IF(ISERROR(G164/$G$183),"",(G164/$G$183))</f>
        <v>0.48581018952480426</v>
      </c>
      <c r="J164" s="136"/>
      <c r="K164" s="136"/>
      <c r="M164" s="242">
        <f t="shared" si="39"/>
        <v>76.123797866759929</v>
      </c>
      <c r="N164" s="247">
        <f>SUMMARY!M164</f>
        <v>48.705643826639161</v>
      </c>
    </row>
    <row r="165" spans="1:14" s="43" customFormat="1">
      <c r="A165" s="42"/>
      <c r="C165" s="323"/>
      <c r="D165" s="323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334"/>
      <c r="D166" s="334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336">
        <v>0</v>
      </c>
      <c r="D167" s="336"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336">
        <v>0</v>
      </c>
      <c r="D168" s="336"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336">
        <v>0</v>
      </c>
      <c r="D169" s="336"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336">
        <v>1200</v>
      </c>
      <c r="D170" s="336">
        <v>0</v>
      </c>
      <c r="E170" s="263">
        <f t="shared" si="42"/>
        <v>1200</v>
      </c>
      <c r="F170" s="183"/>
      <c r="G170" s="183">
        <f>IF(ISERROR(E170+F170),"",(E170+F170))</f>
        <v>1200</v>
      </c>
      <c r="H170" s="181">
        <f>IF(ISERROR(G170/$G$183),"",(G170/$G$183))</f>
        <v>1.3390824606979298E-3</v>
      </c>
      <c r="I170" s="215"/>
      <c r="J170" s="211"/>
      <c r="K170" s="42"/>
      <c r="M170" s="242">
        <f t="shared" si="43"/>
        <v>0.20982689281342892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336">
        <v>0</v>
      </c>
      <c r="D171" s="336"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336">
        <v>3096</v>
      </c>
      <c r="D172" s="336">
        <v>0</v>
      </c>
      <c r="E172" s="263">
        <f t="shared" si="42"/>
        <v>3096</v>
      </c>
      <c r="F172" s="183"/>
      <c r="G172" s="183">
        <f t="shared" ref="G172:G181" si="44">IF(ISERROR(E172+F172),"",(E172+F172))</f>
        <v>3096</v>
      </c>
      <c r="H172" s="181">
        <f t="shared" ref="H172:H180" si="45">IF(ISERROR(G172/$G$183),"",(G172/$G$183))</f>
        <v>3.454832748600659E-3</v>
      </c>
      <c r="I172" s="215"/>
      <c r="J172" s="211"/>
      <c r="K172" s="42"/>
      <c r="M172" s="242">
        <f t="shared" si="43"/>
        <v>0.54135338345864659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336">
        <v>0</v>
      </c>
      <c r="D173" s="336"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336">
        <v>0</v>
      </c>
      <c r="D174" s="336"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336">
        <v>0</v>
      </c>
      <c r="D175" s="336"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336">
        <v>0</v>
      </c>
      <c r="D176" s="336"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336">
        <v>0</v>
      </c>
      <c r="D177" s="336"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336">
        <v>205</v>
      </c>
      <c r="D178" s="336">
        <v>0</v>
      </c>
      <c r="E178" s="263">
        <f t="shared" si="42"/>
        <v>205</v>
      </c>
      <c r="F178" s="183"/>
      <c r="G178" s="183">
        <f t="shared" si="44"/>
        <v>205</v>
      </c>
      <c r="H178" s="181">
        <f t="shared" si="45"/>
        <v>2.2875992036922968E-4</v>
      </c>
      <c r="I178" s="215"/>
      <c r="J178" s="211"/>
      <c r="K178" s="42"/>
      <c r="M178" s="242">
        <f t="shared" si="43"/>
        <v>3.584542752229411E-2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336">
        <v>0</v>
      </c>
      <c r="D179" s="336"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336">
        <v>0</v>
      </c>
      <c r="D180" s="336"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336">
        <v>4501</v>
      </c>
      <c r="D181" s="336">
        <v>0</v>
      </c>
      <c r="E181" s="218">
        <f>SUM(E167:E180)</f>
        <v>4501</v>
      </c>
      <c r="F181" s="218">
        <f>SUM(F167:F180)</f>
        <v>0</v>
      </c>
      <c r="G181" s="183">
        <f t="shared" si="44"/>
        <v>4501</v>
      </c>
      <c r="H181" s="181">
        <f>IF(ISERROR(G181/$G$183),"",(G181/$G$183))</f>
        <v>5.022675129667818E-3</v>
      </c>
      <c r="I181" s="219"/>
      <c r="J181" s="211"/>
      <c r="K181" s="211"/>
      <c r="M181" s="242">
        <f t="shared" si="43"/>
        <v>0.78702570379436965</v>
      </c>
      <c r="N181" s="247">
        <f>SUMMARY!M181</f>
        <v>0.69205883303104565</v>
      </c>
    </row>
    <row r="182" spans="1:14" s="43" customFormat="1">
      <c r="A182" s="42"/>
      <c r="C182" s="323"/>
      <c r="D182" s="323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336">
        <v>898476</v>
      </c>
      <c r="D183" s="336">
        <v>-2340</v>
      </c>
      <c r="E183" s="262">
        <f>SUM(E21:E181)/2</f>
        <v>896136</v>
      </c>
      <c r="F183" s="179">
        <f>SUM(F21:F181)/2</f>
        <v>0</v>
      </c>
      <c r="G183" s="179">
        <f>SUM(G21:G181)/2</f>
        <v>896136</v>
      </c>
      <c r="H183" s="181">
        <f>IF(ISERROR(G183/$G$183),"",(G183/$G$183))</f>
        <v>1</v>
      </c>
      <c r="J183" s="265">
        <f>SUM(J21:J181)</f>
        <v>24585.25</v>
      </c>
      <c r="K183" s="265">
        <f>SUM(K21:K181)</f>
        <v>25767.08</v>
      </c>
      <c r="M183" s="242">
        <f>IFERROR(G183/G$198,0)</f>
        <v>156.69452701521246</v>
      </c>
      <c r="N183" s="247">
        <f>SUMMARY!M183</f>
        <v>160.90380467138326</v>
      </c>
    </row>
    <row r="184" spans="1:14" s="43" customFormat="1">
      <c r="A184" s="42"/>
      <c r="B184" s="116"/>
      <c r="C184" s="323"/>
      <c r="D184" s="323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323"/>
      <c r="D185" s="323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326">
        <v>898476</v>
      </c>
      <c r="D186" s="323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336">
        <v>0</v>
      </c>
      <c r="D187" s="320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323"/>
      <c r="D189" s="323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336">
        <v>108728</v>
      </c>
      <c r="D190" s="336">
        <v>5732</v>
      </c>
      <c r="E190" s="263">
        <f>E17-E183</f>
        <v>114460</v>
      </c>
      <c r="F190" s="180">
        <f>F17-F183</f>
        <v>0</v>
      </c>
      <c r="G190" s="180">
        <f>G17-G183</f>
        <v>114460</v>
      </c>
      <c r="J190" s="136"/>
      <c r="K190" s="136"/>
      <c r="M190" s="242">
        <f>IFERROR(G190/G$198,0)</f>
        <v>20.013988459520895</v>
      </c>
      <c r="N190" s="247">
        <f>SUMMARY!M190</f>
        <v>12.168989805289812</v>
      </c>
    </row>
    <row r="191" spans="1:14" s="43" customFormat="1">
      <c r="A191" s="42"/>
      <c r="B191" s="221"/>
      <c r="C191" s="323"/>
      <c r="D191" s="323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323"/>
      <c r="D192" s="323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323"/>
      <c r="D193" s="323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339">
        <v>5719</v>
      </c>
      <c r="D194" s="330"/>
      <c r="E194" s="268">
        <f>C194+D194</f>
        <v>5719</v>
      </c>
      <c r="F194" s="225"/>
      <c r="G194" s="227">
        <f>E194+F194</f>
        <v>5719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339">
        <v>0</v>
      </c>
      <c r="D195" s="330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339">
        <v>0</v>
      </c>
      <c r="D196" s="330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339"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339">
        <v>5719</v>
      </c>
      <c r="D198" s="330"/>
      <c r="E198" s="269">
        <f>SUM(E194:E197)</f>
        <v>5719</v>
      </c>
      <c r="F198" s="232">
        <f>SUM(F194:F197)</f>
        <v>0</v>
      </c>
      <c r="G198" s="232">
        <f>SUM(G194:G197)</f>
        <v>5719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31"/>
      <c r="D199" s="332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33"/>
      <c r="D200" s="328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337">
        <v>16</v>
      </c>
      <c r="D201" s="329"/>
      <c r="E201" s="268">
        <f>C201+D201</f>
        <v>16</v>
      </c>
      <c r="F201" s="225"/>
      <c r="G201" s="227">
        <f>E201+F201</f>
        <v>16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337">
        <v>16</v>
      </c>
      <c r="D202" s="329"/>
      <c r="E202" s="268">
        <f>C202+D202</f>
        <v>16</v>
      </c>
      <c r="F202" s="228"/>
      <c r="G202" s="227">
        <f>E202+F202</f>
        <v>16</v>
      </c>
      <c r="H202" s="43"/>
      <c r="I202" s="43"/>
      <c r="J202" s="136"/>
      <c r="K202" s="136"/>
    </row>
    <row r="203" spans="1:11">
      <c r="A203" s="42"/>
      <c r="B203" s="118" t="s">
        <v>90</v>
      </c>
      <c r="C203" s="337">
        <v>365</v>
      </c>
      <c r="D203" s="328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33"/>
      <c r="D204" s="328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339">
        <v>5840</v>
      </c>
      <c r="D205" s="340"/>
      <c r="E205" s="264">
        <f>E201*E203</f>
        <v>5840</v>
      </c>
      <c r="F205" s="36"/>
      <c r="G205" s="225">
        <f>G201*G203</f>
        <v>5840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338">
        <v>0.97928082191780819</v>
      </c>
      <c r="D206" s="328"/>
      <c r="E206" s="270">
        <f>IFERROR(E198/E205,"0")</f>
        <v>0.97928082191780819</v>
      </c>
      <c r="F206" s="186"/>
      <c r="G206" s="238">
        <f>G198/G205</f>
        <v>0.97928082191780819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338">
        <v>0.97928082191780819</v>
      </c>
      <c r="D207" s="328"/>
      <c r="E207" s="270">
        <f>IFERROR((E194+E195)/E205,"0")</f>
        <v>0.97928082191780819</v>
      </c>
      <c r="F207" s="186"/>
      <c r="G207" s="238">
        <f>(G194+G195)/G205</f>
        <v>0.97928082191780819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338">
        <v>1</v>
      </c>
      <c r="D208" s="328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323"/>
      <c r="D209" s="323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F212" s="51" t="s">
        <v>307</v>
      </c>
      <c r="G212" s="239"/>
    </row>
    <row r="213" spans="1:11">
      <c r="F213" s="51" t="s">
        <v>308</v>
      </c>
      <c r="G213" s="239"/>
    </row>
  </sheetData>
  <phoneticPr fontId="0" type="noConversion"/>
  <conditionalFormatting sqref="D2">
    <cfRule type="cellIs" dxfId="5" priority="2" stopIfTrue="1" operator="equal">
      <formula>0</formula>
    </cfRule>
  </conditionalFormatting>
  <conditionalFormatting sqref="C2">
    <cfRule type="cellIs" dxfId="4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3" manualBreakCount="3">
    <brk id="42" min="1" max="25" man="1"/>
    <brk id="123" min="1" max="25" man="1"/>
    <brk id="181" min="1" max="2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FFFF00"/>
    <pageSetUpPr fitToPage="1"/>
  </sheetPr>
  <dimension ref="A1:N213"/>
  <sheetViews>
    <sheetView showGridLines="0" zoomScale="87" zoomScaleNormal="87" workbookViewId="0"/>
  </sheetViews>
  <sheetFormatPr defaultColWidth="11.69921875" defaultRowHeight="13"/>
  <cols>
    <col min="1" max="1" width="29.69921875" style="51" customWidth="1"/>
    <col min="2" max="2" width="64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2" width="11.69921875" style="52"/>
    <col min="13" max="13" width="15" style="52" customWidth="1"/>
    <col min="14" max="14" width="16" style="52" customWidth="1"/>
    <col min="15" max="16384" width="11.69921875" style="52"/>
  </cols>
  <sheetData>
    <row r="1" spans="1:14" ht="22.5">
      <c r="A1" s="163" t="str">
        <f>BUNGALOW!A2</f>
        <v>Schedules revised 7/10/15</v>
      </c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72" t="s">
        <v>369</v>
      </c>
      <c r="D2" s="241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'[15]Sch B'!E10</f>
        <v>5106935</v>
      </c>
      <c r="D12" s="277">
        <f>'[15]Sch B'!G10</f>
        <v>0</v>
      </c>
      <c r="E12" s="263">
        <f>SUM(C12:D12)</f>
        <v>5106935</v>
      </c>
      <c r="F12" s="180"/>
      <c r="G12" s="180">
        <f>IF(ISERROR(E12+F12)," ",(E12+F12))</f>
        <v>5106935</v>
      </c>
      <c r="H12" s="181">
        <f t="shared" ref="H12:H17" si="0">IF(ISERROR(G12/$G$17),"",(G12/$G$17))</f>
        <v>0.98494425939137109</v>
      </c>
      <c r="J12" s="250" t="s">
        <v>346</v>
      </c>
      <c r="K12" s="251">
        <f>G17</f>
        <v>5184999</v>
      </c>
      <c r="M12" s="242">
        <f>IFERROR(G12/G$194,0)</f>
        <v>173.53999592225091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'[15]Sch B'!E15</f>
        <v>0</v>
      </c>
      <c r="D13" s="277">
        <f>'[15]Sch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4614923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'[15]Sch B'!E20</f>
        <v>47302</v>
      </c>
      <c r="D14" s="277">
        <f>'[15]Sch B'!G20</f>
        <v>0</v>
      </c>
      <c r="E14" s="263">
        <f t="shared" si="1"/>
        <v>47302</v>
      </c>
      <c r="F14" s="183"/>
      <c r="G14" s="183">
        <f>IF(ISERROR(E14+F14),"",(E14+F14))</f>
        <v>47302</v>
      </c>
      <c r="H14" s="184">
        <f t="shared" si="0"/>
        <v>9.1228561471275119E-3</v>
      </c>
      <c r="J14" s="252" t="s">
        <v>348</v>
      </c>
      <c r="K14" s="253">
        <f>G198</f>
        <v>29655</v>
      </c>
      <c r="M14" s="242">
        <f>IFERROR(G14/G$196,0)</f>
        <v>208.37885462555067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'[15]Sch B'!E25</f>
        <v>0</v>
      </c>
      <c r="D15" s="277">
        <f>'[15]Sch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83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'[15]Sch B'!E40</f>
        <v>30762</v>
      </c>
      <c r="D16" s="277">
        <f>'[15]Sch B'!G40</f>
        <v>0</v>
      </c>
      <c r="E16" s="263">
        <f t="shared" si="1"/>
        <v>30762</v>
      </c>
      <c r="F16" s="183"/>
      <c r="G16" s="183">
        <f>IF(ISERROR(E16+F16),"",(E16+F16))</f>
        <v>30762</v>
      </c>
      <c r="H16" s="184">
        <f t="shared" si="0"/>
        <v>5.9328844615013426E-3</v>
      </c>
      <c r="J16" s="252" t="s">
        <v>350</v>
      </c>
      <c r="K16" s="253">
        <f>G205</f>
        <v>30295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5184999</v>
      </c>
      <c r="D17" s="277">
        <f>SUM(D12:D16)</f>
        <v>0</v>
      </c>
      <c r="E17" s="183">
        <f>SUM(E12:E16)</f>
        <v>5184999</v>
      </c>
      <c r="F17" s="183">
        <f>SUM(F12:F16)</f>
        <v>0</v>
      </c>
      <c r="G17" s="183">
        <f>IF(ISERROR(E17+F17),"",(E17+F17))</f>
        <v>5184999</v>
      </c>
      <c r="H17" s="184">
        <f t="shared" si="0"/>
        <v>1</v>
      </c>
      <c r="J17" s="252"/>
      <c r="K17" s="253"/>
      <c r="M17" s="242">
        <f>IFERROR(G17/G$198,0)</f>
        <v>174.84400606980273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132211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139800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'[15]Sch C'!D10</f>
        <v>84443</v>
      </c>
      <c r="D21" s="277">
        <f>'[15]Sch C'!F10</f>
        <v>0</v>
      </c>
      <c r="E21" s="263">
        <f t="shared" ref="E21:E56" si="2">SUM(C21:D21)</f>
        <v>84443</v>
      </c>
      <c r="F21" s="180"/>
      <c r="G21" s="180">
        <f t="shared" ref="G21:G57" si="3">IF(ISERROR(E21+F21),"",(E21+F21))</f>
        <v>84443</v>
      </c>
      <c r="H21" s="181">
        <f>IF(ISERROR(G21/$G$183),"",(G21/$G$183))</f>
        <v>1.8297813419638854E-2</v>
      </c>
      <c r="J21" s="265">
        <v>1936</v>
      </c>
      <c r="K21" s="265">
        <v>2186</v>
      </c>
      <c r="M21" s="242">
        <f>IFERROR(G21/G$198,0)</f>
        <v>2.8475130669364357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'[15]Sch C'!D11</f>
        <v>0</v>
      </c>
      <c r="D22" s="277">
        <f>'[15]Sch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'[15]Sch C'!D12</f>
        <v>75753</v>
      </c>
      <c r="D23" s="277">
        <f>'[15]Sch C'!F12</f>
        <v>0</v>
      </c>
      <c r="E23" s="263">
        <f t="shared" si="2"/>
        <v>75753</v>
      </c>
      <c r="F23" s="183"/>
      <c r="G23" s="183">
        <f t="shared" si="3"/>
        <v>75753</v>
      </c>
      <c r="H23" s="181">
        <f t="shared" si="4"/>
        <v>1.6414791752755137E-2</v>
      </c>
      <c r="J23" s="189">
        <v>3480</v>
      </c>
      <c r="K23" s="189">
        <v>3838</v>
      </c>
      <c r="M23" s="242">
        <f t="shared" si="5"/>
        <v>2.5544764795144159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'[15]Sch C'!D13</f>
        <v>70551</v>
      </c>
      <c r="D24" s="277">
        <f>'[15]Sch C'!F13</f>
        <v>-47604</v>
      </c>
      <c r="E24" s="263">
        <f t="shared" si="2"/>
        <v>22947</v>
      </c>
      <c r="F24" s="183"/>
      <c r="G24" s="183">
        <f t="shared" si="3"/>
        <v>22947</v>
      </c>
      <c r="H24" s="181">
        <f t="shared" si="4"/>
        <v>4.9723473176042157E-3</v>
      </c>
      <c r="J24" s="136"/>
      <c r="K24" s="136"/>
      <c r="M24" s="242">
        <f t="shared" si="5"/>
        <v>0.77379868487607484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'[15]Sch C'!D14</f>
        <v>0</v>
      </c>
      <c r="D25" s="277">
        <f>'[15]Sch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'[15]Sch C'!D15</f>
        <v>0</v>
      </c>
      <c r="D26" s="277">
        <f>'[15]Sch C'!F15</f>
        <v>0</v>
      </c>
      <c r="E26" s="263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42">
        <f t="shared" si="5"/>
        <v>0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'[15]Sch C'!D16</f>
        <v>572291</v>
      </c>
      <c r="D27" s="277">
        <f>'[15]Sch C'!F16</f>
        <v>-320943</v>
      </c>
      <c r="E27" s="263">
        <f t="shared" si="2"/>
        <v>251348</v>
      </c>
      <c r="F27" s="183"/>
      <c r="G27" s="183">
        <f t="shared" si="3"/>
        <v>251348</v>
      </c>
      <c r="H27" s="181">
        <f t="shared" si="4"/>
        <v>5.4464180659135594E-2</v>
      </c>
      <c r="J27" s="136"/>
      <c r="K27" s="136"/>
      <c r="M27" s="242">
        <f t="shared" si="5"/>
        <v>8.4757376496374981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'[15]Sch C'!D17</f>
        <v>767</v>
      </c>
      <c r="D28" s="277">
        <f>'[15]Sch C'!F17</f>
        <v>-767</v>
      </c>
      <c r="E28" s="263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42">
        <f t="shared" si="5"/>
        <v>0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'[15]Sch C'!D18</f>
        <v>24142</v>
      </c>
      <c r="D29" s="277">
        <f>'[15]Sch C'!F18</f>
        <v>0</v>
      </c>
      <c r="E29" s="263">
        <f t="shared" si="2"/>
        <v>24142</v>
      </c>
      <c r="F29" s="183"/>
      <c r="G29" s="183">
        <f t="shared" si="3"/>
        <v>24142</v>
      </c>
      <c r="H29" s="181">
        <f t="shared" si="4"/>
        <v>5.2312898828431155E-3</v>
      </c>
      <c r="J29" s="136"/>
      <c r="K29" s="136"/>
      <c r="M29" s="242">
        <f t="shared" si="5"/>
        <v>0.81409543078738833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'[15]Sch C'!D19</f>
        <v>8693</v>
      </c>
      <c r="D30" s="277">
        <f>'[15]Sch C'!F19</f>
        <v>-1745</v>
      </c>
      <c r="E30" s="263">
        <f t="shared" si="2"/>
        <v>6948</v>
      </c>
      <c r="F30" s="183"/>
      <c r="G30" s="183">
        <f t="shared" si="3"/>
        <v>6948</v>
      </c>
      <c r="H30" s="181">
        <f t="shared" si="4"/>
        <v>1.5055505801505247E-3</v>
      </c>
      <c r="J30" s="136"/>
      <c r="K30" s="136"/>
      <c r="M30" s="242">
        <f t="shared" si="5"/>
        <v>0.23429438543247344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'[15]Sch C'!D20</f>
        <v>12044</v>
      </c>
      <c r="D31" s="277">
        <f>'[15]Sch C'!F20</f>
        <v>0</v>
      </c>
      <c r="E31" s="263">
        <f t="shared" si="2"/>
        <v>12044</v>
      </c>
      <c r="F31" s="183"/>
      <c r="G31" s="183">
        <f t="shared" si="3"/>
        <v>12044</v>
      </c>
      <c r="H31" s="181">
        <f t="shared" si="4"/>
        <v>2.6097943562655326E-3</v>
      </c>
      <c r="J31" s="136"/>
      <c r="K31" s="136"/>
      <c r="M31" s="242">
        <f t="shared" si="5"/>
        <v>0.40613724498398246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'[15]Sch C'!D21</f>
        <v>11561</v>
      </c>
      <c r="D32" s="277">
        <f>'[15]Sch C'!F21</f>
        <v>4000</v>
      </c>
      <c r="E32" s="263">
        <f t="shared" si="2"/>
        <v>15561</v>
      </c>
      <c r="F32" s="183"/>
      <c r="G32" s="183">
        <f t="shared" si="3"/>
        <v>15561</v>
      </c>
      <c r="H32" s="181">
        <f t="shared" si="4"/>
        <v>3.3718872449226131E-3</v>
      </c>
      <c r="J32" s="136"/>
      <c r="K32" s="136"/>
      <c r="M32" s="242">
        <f t="shared" si="5"/>
        <v>0.5247344461305008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'[15]Sch C'!D22</f>
        <v>0</v>
      </c>
      <c r="D33" s="277">
        <f>'[15]Sch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'[15]Sch C'!D23</f>
        <v>5070</v>
      </c>
      <c r="D34" s="277">
        <f>'[15]Sch C'!F23</f>
        <v>0</v>
      </c>
      <c r="E34" s="263">
        <f t="shared" si="2"/>
        <v>5070</v>
      </c>
      <c r="F34" s="183"/>
      <c r="G34" s="183">
        <f t="shared" si="3"/>
        <v>5070</v>
      </c>
      <c r="H34" s="181">
        <f t="shared" si="4"/>
        <v>1.0986098792980944E-3</v>
      </c>
      <c r="J34" s="136"/>
      <c r="K34" s="136"/>
      <c r="M34" s="242">
        <f t="shared" si="5"/>
        <v>0.17096611026808295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'[15]Sch C'!D24</f>
        <v>0</v>
      </c>
      <c r="D35" s="277">
        <f>'[15]Sch C'!F24</f>
        <v>0</v>
      </c>
      <c r="E35" s="263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'[15]Sch C'!D25</f>
        <v>0</v>
      </c>
      <c r="D36" s="277">
        <f>'[15]Sch C'!F25</f>
        <v>0</v>
      </c>
      <c r="E36" s="263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42">
        <f t="shared" si="5"/>
        <v>0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'[15]Sch C'!D26</f>
        <v>251474</v>
      </c>
      <c r="D37" s="277">
        <f>'[15]Sch C'!F26</f>
        <v>0</v>
      </c>
      <c r="E37" s="263">
        <f t="shared" si="2"/>
        <v>251474</v>
      </c>
      <c r="F37" s="183"/>
      <c r="G37" s="183">
        <f t="shared" si="3"/>
        <v>251474</v>
      </c>
      <c r="H37" s="181">
        <f t="shared" si="4"/>
        <v>5.4491483389863711E-2</v>
      </c>
      <c r="J37" s="136"/>
      <c r="K37" s="136"/>
      <c r="M37" s="242">
        <f t="shared" si="5"/>
        <v>8.4799865115494857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'[15]Sch C'!D27</f>
        <v>0</v>
      </c>
      <c r="D38" s="277">
        <f>'[15]Sch C'!F27</f>
        <v>0</v>
      </c>
      <c r="E38" s="263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'[15]Sch C'!D28</f>
        <v>0</v>
      </c>
      <c r="D39" s="277">
        <f>'[15]Sch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'[15]Sch C'!D29</f>
        <v>-147</v>
      </c>
      <c r="D40" s="277">
        <f>'[15]Sch C'!F29</f>
        <v>147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'[15]Sch C'!D30</f>
        <v>0</v>
      </c>
      <c r="D41" s="277">
        <f>'[15]Sch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'[15]Sch C'!D31</f>
        <v>0</v>
      </c>
      <c r="D42" s="277">
        <f>'[15]Sch C'!F31</f>
        <v>0</v>
      </c>
      <c r="E42" s="263">
        <f t="shared" si="2"/>
        <v>0</v>
      </c>
      <c r="F42" s="183"/>
      <c r="G42" s="183">
        <f t="shared" si="3"/>
        <v>0</v>
      </c>
      <c r="H42" s="181">
        <f t="shared" si="4"/>
        <v>0</v>
      </c>
      <c r="J42" s="136"/>
      <c r="K42" s="136"/>
      <c r="M42" s="242">
        <f t="shared" si="5"/>
        <v>0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'[15]Sch C'!D32</f>
        <v>28424</v>
      </c>
      <c r="D43" s="277">
        <f>'[15]Sch C'!F32</f>
        <v>0</v>
      </c>
      <c r="E43" s="263">
        <f t="shared" si="2"/>
        <v>28424</v>
      </c>
      <c r="F43" s="183"/>
      <c r="G43" s="183">
        <f t="shared" si="3"/>
        <v>28424</v>
      </c>
      <c r="H43" s="181">
        <f t="shared" si="4"/>
        <v>6.1591493509209148E-3</v>
      </c>
      <c r="J43" s="136"/>
      <c r="K43" s="136"/>
      <c r="M43" s="242">
        <f t="shared" si="5"/>
        <v>0.95848929354240431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'[15]Sch C'!D33</f>
        <v>0</v>
      </c>
      <c r="D44" s="277">
        <f>'[15]Sch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'[15]Sch C'!D34</f>
        <v>6329</v>
      </c>
      <c r="D45" s="277">
        <f>'[15]Sch C'!F34</f>
        <v>0</v>
      </c>
      <c r="E45" s="263">
        <f t="shared" si="2"/>
        <v>6329</v>
      </c>
      <c r="F45" s="183"/>
      <c r="G45" s="183">
        <f t="shared" si="3"/>
        <v>6329</v>
      </c>
      <c r="H45" s="181">
        <f t="shared" si="4"/>
        <v>1.3714204982401656E-3</v>
      </c>
      <c r="J45" s="136"/>
      <c r="K45" s="136"/>
      <c r="M45" s="242">
        <f t="shared" si="5"/>
        <v>0.21342100826167593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'[15]Sch C'!D35</f>
        <v>0</v>
      </c>
      <c r="D46" s="277">
        <f>'[15]Sch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'[15]Sch C'!D36</f>
        <v>0</v>
      </c>
      <c r="D47" s="277">
        <f>'[15]Sch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'[15]Sch C'!D37</f>
        <v>0</v>
      </c>
      <c r="D48" s="277">
        <f>'[15]Sch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'[15]Sch C'!D38</f>
        <v>0</v>
      </c>
      <c r="D49" s="277">
        <f>'[15]Sch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'[15]Sch C'!D39</f>
        <v>8671</v>
      </c>
      <c r="D50" s="277">
        <f>'[15]Sch C'!F39</f>
        <v>0</v>
      </c>
      <c r="E50" s="263">
        <f t="shared" si="2"/>
        <v>8671</v>
      </c>
      <c r="F50" s="183"/>
      <c r="G50" s="183">
        <f t="shared" si="3"/>
        <v>8671</v>
      </c>
      <c r="H50" s="181">
        <f t="shared" si="4"/>
        <v>1.8789045884405873E-3</v>
      </c>
      <c r="J50" s="136"/>
      <c r="K50" s="136"/>
      <c r="M50" s="242">
        <f t="shared" si="5"/>
        <v>0.29239588602259314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'[15]Sch C'!D40</f>
        <v>0</v>
      </c>
      <c r="D51" s="277">
        <f>'[15]Sch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'[15]Sch C'!D41</f>
        <v>11593</v>
      </c>
      <c r="D52" s="277">
        <f>'[15]Sch C'!F41</f>
        <v>400</v>
      </c>
      <c r="E52" s="263">
        <f t="shared" si="2"/>
        <v>11993</v>
      </c>
      <c r="F52" s="183"/>
      <c r="G52" s="183">
        <f t="shared" si="3"/>
        <v>11993</v>
      </c>
      <c r="H52" s="181">
        <f t="shared" si="4"/>
        <v>2.5987432509708181E-3</v>
      </c>
      <c r="J52" s="136"/>
      <c r="K52" s="136"/>
      <c r="M52" s="242">
        <f t="shared" si="5"/>
        <v>0.40441746754341595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'[15]Sch C'!D42</f>
        <v>1564</v>
      </c>
      <c r="D53" s="277">
        <f>'[15]Sch C'!F42</f>
        <v>0</v>
      </c>
      <c r="E53" s="263">
        <f t="shared" si="2"/>
        <v>1564</v>
      </c>
      <c r="F53" s="183"/>
      <c r="G53" s="183">
        <f t="shared" si="3"/>
        <v>1564</v>
      </c>
      <c r="H53" s="181">
        <f t="shared" si="4"/>
        <v>3.3890056237124652E-4</v>
      </c>
      <c r="J53" s="136"/>
      <c r="K53" s="136"/>
      <c r="M53" s="242">
        <f t="shared" si="5"/>
        <v>5.2739841510706459E-2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'[15]Sch C'!D43</f>
        <v>4629</v>
      </c>
      <c r="D54" s="277">
        <f>'[15]Sch C'!F43</f>
        <v>-3537</v>
      </c>
      <c r="E54" s="263">
        <f t="shared" si="2"/>
        <v>1092</v>
      </c>
      <c r="F54" s="183"/>
      <c r="G54" s="183">
        <f t="shared" si="3"/>
        <v>1092</v>
      </c>
      <c r="H54" s="181">
        <f t="shared" si="4"/>
        <v>2.3662366631035882E-4</v>
      </c>
      <c r="J54" s="136"/>
      <c r="K54" s="136"/>
      <c r="M54" s="242">
        <f t="shared" si="5"/>
        <v>3.682346990389479E-2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'[15]Sch C'!D44</f>
        <v>0</v>
      </c>
      <c r="D55" s="277">
        <f>'[15]Sch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'[15]Sch C'!D45</f>
        <v>23190</v>
      </c>
      <c r="D56" s="277">
        <f>'[15]Sch C'!F45</f>
        <v>-4816</v>
      </c>
      <c r="E56" s="263">
        <f t="shared" si="2"/>
        <v>18374</v>
      </c>
      <c r="F56" s="183"/>
      <c r="G56" s="183">
        <f t="shared" si="3"/>
        <v>18374</v>
      </c>
      <c r="H56" s="181">
        <f t="shared" si="4"/>
        <v>3.9814315428448105E-3</v>
      </c>
      <c r="J56" s="136"/>
      <c r="K56" s="136"/>
      <c r="M56" s="242">
        <f t="shared" si="5"/>
        <v>0.61959197437194402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1201042</v>
      </c>
      <c r="D57" s="277">
        <f>SUM(D21:D56)</f>
        <v>-374865</v>
      </c>
      <c r="E57" s="183">
        <f>SUM(E21:E56)</f>
        <v>826177</v>
      </c>
      <c r="F57" s="183">
        <f>SUM(F21:F56)</f>
        <v>0</v>
      </c>
      <c r="G57" s="183">
        <f t="shared" si="3"/>
        <v>826177</v>
      </c>
      <c r="H57" s="181">
        <f t="shared" si="4"/>
        <v>0.1790229219425763</v>
      </c>
      <c r="J57" s="136"/>
      <c r="K57" s="136"/>
      <c r="M57" s="242">
        <f t="shared" si="5"/>
        <v>27.859618951272971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'[15]Sch C'!D57</f>
        <v>251866</v>
      </c>
      <c r="D60" s="277">
        <f>'[15]Sch C'!F57</f>
        <v>-251866</v>
      </c>
      <c r="E60" s="263">
        <f t="shared" ref="E60:E76" si="6">SUM(C60:D60)</f>
        <v>0</v>
      </c>
      <c r="F60" s="179"/>
      <c r="G60" s="179">
        <f>IF(ISERROR(E60+F60),"",(E60+F60))</f>
        <v>0</v>
      </c>
      <c r="H60" s="181">
        <f>IF(ISERROR(G60/$G$183),"",(G60/$G$183))</f>
        <v>0</v>
      </c>
      <c r="J60" s="136"/>
      <c r="K60" s="136"/>
      <c r="M60" s="242">
        <f>IFERROR(G60/G$198,0)</f>
        <v>0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'[15]Sch C'!D58</f>
        <v>0</v>
      </c>
      <c r="D61" s="277">
        <f>'[15]Sch C'!F58</f>
        <v>90919</v>
      </c>
      <c r="E61" s="263">
        <f t="shared" si="6"/>
        <v>90919</v>
      </c>
      <c r="F61" s="179"/>
      <c r="G61" s="179">
        <f t="shared" ref="G61:G76" si="7">IF(ISERROR(E61+F61),"",(E61+F61))</f>
        <v>90919</v>
      </c>
      <c r="H61" s="181">
        <f t="shared" ref="H61:H76" si="8">IF(ISERROR(G61/$G$183),"",(G61/$G$183))</f>
        <v>1.970108710372849E-2</v>
      </c>
      <c r="J61" s="136"/>
      <c r="K61" s="136"/>
      <c r="M61" s="242">
        <f t="shared" ref="M61:M77" si="9">IFERROR(G61/G$198,0)</f>
        <v>3.0658910807620976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'[15]Sch C'!D59</f>
        <v>0</v>
      </c>
      <c r="D62" s="277">
        <f>'[15]Sch C'!F59</f>
        <v>140397</v>
      </c>
      <c r="E62" s="263">
        <f t="shared" si="6"/>
        <v>140397</v>
      </c>
      <c r="F62" s="179"/>
      <c r="G62" s="179">
        <f t="shared" si="7"/>
        <v>140397</v>
      </c>
      <c r="H62" s="181">
        <f t="shared" si="8"/>
        <v>3.042239274631451E-2</v>
      </c>
      <c r="J62" s="136"/>
      <c r="K62" s="136"/>
      <c r="M62" s="242">
        <f t="shared" si="9"/>
        <v>4.7343449671219018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'[15]Sch C'!D60</f>
        <v>0</v>
      </c>
      <c r="D63" s="277">
        <f>'[15]Sch C'!F60</f>
        <v>13566</v>
      </c>
      <c r="E63" s="263">
        <f t="shared" si="6"/>
        <v>13566</v>
      </c>
      <c r="F63" s="179"/>
      <c r="G63" s="179">
        <f t="shared" si="7"/>
        <v>13566</v>
      </c>
      <c r="H63" s="181">
        <f t="shared" si="8"/>
        <v>2.939594008394073E-3</v>
      </c>
      <c r="J63" s="136"/>
      <c r="K63" s="136"/>
      <c r="M63" s="242">
        <f t="shared" si="9"/>
        <v>0.45746079919069299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'[15]Sch C'!D61</f>
        <v>17769</v>
      </c>
      <c r="D64" s="277">
        <f>'[15]Sch C'!F61</f>
        <v>-13663</v>
      </c>
      <c r="E64" s="263">
        <f t="shared" si="6"/>
        <v>4106</v>
      </c>
      <c r="F64" s="179"/>
      <c r="G64" s="179">
        <f t="shared" si="7"/>
        <v>4106</v>
      </c>
      <c r="H64" s="181">
        <f t="shared" si="8"/>
        <v>8.8972232039407804E-4</v>
      </c>
      <c r="J64" s="136"/>
      <c r="K64" s="136"/>
      <c r="M64" s="242">
        <f t="shared" si="9"/>
        <v>0.13845894452874727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'[15]Sch C'!D62</f>
        <v>0</v>
      </c>
      <c r="D65" s="277">
        <f>'[15]Sch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'[15]Sch C'!D63</f>
        <v>0</v>
      </c>
      <c r="D66" s="277">
        <f>'[15]Sch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'[15]Sch C'!D64</f>
        <v>10814</v>
      </c>
      <c r="D67" s="277">
        <f>'[15]Sch C'!F64</f>
        <v>-410</v>
      </c>
      <c r="E67" s="263">
        <f t="shared" si="6"/>
        <v>10404</v>
      </c>
      <c r="F67" s="179"/>
      <c r="G67" s="179">
        <f t="shared" si="7"/>
        <v>10404</v>
      </c>
      <c r="H67" s="181">
        <f t="shared" si="8"/>
        <v>2.25442548012177E-3</v>
      </c>
      <c r="J67" s="136"/>
      <c r="K67" s="136"/>
      <c r="M67" s="242">
        <f t="shared" si="9"/>
        <v>0.35083459787556903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'[15]Sch C'!D65</f>
        <v>0</v>
      </c>
      <c r="D68" s="277">
        <f>'[15]Sch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'[15]Sch C'!D66</f>
        <v>0</v>
      </c>
      <c r="D69" s="277">
        <f>'[15]Sch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'[15]Sch C'!D67</f>
        <v>0</v>
      </c>
      <c r="D70" s="277">
        <f>'[15]Sch C'!F67</f>
        <v>17769</v>
      </c>
      <c r="E70" s="263">
        <f t="shared" si="6"/>
        <v>17769</v>
      </c>
      <c r="F70" s="179"/>
      <c r="G70" s="179">
        <f t="shared" si="7"/>
        <v>17769</v>
      </c>
      <c r="H70" s="181">
        <f t="shared" si="8"/>
        <v>3.8503350976820199E-3</v>
      </c>
      <c r="J70" s="136"/>
      <c r="K70" s="136"/>
      <c r="M70" s="242">
        <f t="shared" si="9"/>
        <v>0.59919069296914518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'[15]Sch C'!D68</f>
        <v>0</v>
      </c>
      <c r="D71" s="277">
        <f>'[15]Sch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'[15]Sch C'!D69</f>
        <v>0</v>
      </c>
      <c r="D72" s="277">
        <f>'[15]Sch C'!F69</f>
        <v>0</v>
      </c>
      <c r="E72" s="263">
        <f t="shared" si="6"/>
        <v>0</v>
      </c>
      <c r="F72" s="179"/>
      <c r="G72" s="179">
        <f t="shared" si="7"/>
        <v>0</v>
      </c>
      <c r="H72" s="181">
        <f t="shared" si="8"/>
        <v>0</v>
      </c>
      <c r="J72" s="136"/>
      <c r="K72" s="136"/>
      <c r="M72" s="242">
        <f t="shared" si="9"/>
        <v>0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'[15]Sch C'!D70</f>
        <v>0</v>
      </c>
      <c r="D73" s="277">
        <f>'[15]Sch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'[15]Sch C'!D71</f>
        <v>0</v>
      </c>
      <c r="D74" s="277">
        <f>'[15]Sch C'!F71</f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'[15]Sch C'!D72</f>
        <v>0</v>
      </c>
      <c r="D75" s="277">
        <f>'[15]Sch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'[15]Sch C'!D73</f>
        <v>35</v>
      </c>
      <c r="D76" s="277">
        <f>'[15]Sch C'!F73</f>
        <v>0</v>
      </c>
      <c r="E76" s="263">
        <f t="shared" si="6"/>
        <v>35</v>
      </c>
      <c r="F76" s="179"/>
      <c r="G76" s="179">
        <f t="shared" si="7"/>
        <v>35</v>
      </c>
      <c r="H76" s="181">
        <f t="shared" si="8"/>
        <v>7.584091868921757E-6</v>
      </c>
      <c r="J76" s="136"/>
      <c r="K76" s="136"/>
      <c r="M76" s="242">
        <f t="shared" si="9"/>
        <v>1.1802394199966278E-3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280484</v>
      </c>
      <c r="D77" s="277">
        <f>SUM(D60:D76)</f>
        <v>-3288</v>
      </c>
      <c r="E77" s="182">
        <f>SUM(E60:E76)</f>
        <v>277196</v>
      </c>
      <c r="F77" s="182">
        <f>SUM(F60:F76)</f>
        <v>0</v>
      </c>
      <c r="G77" s="183">
        <f>IF(ISERROR(E77+F77),"",(E77+F77))</f>
        <v>277196</v>
      </c>
      <c r="H77" s="181">
        <f>IF(ISERROR(G77/$G$183),"",(G77/$G$183))</f>
        <v>6.0065140848503867E-2</v>
      </c>
      <c r="J77" s="136"/>
      <c r="K77" s="136"/>
      <c r="M77" s="242">
        <f t="shared" si="9"/>
        <v>9.3473613218681511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'[15]Sch C'!D78</f>
        <v>103270</v>
      </c>
      <c r="D80" s="277">
        <f>'[15]Sch C'!F78</f>
        <v>0</v>
      </c>
      <c r="E80" s="263">
        <f t="shared" ref="E80:E91" si="10">SUM(C80:D80)</f>
        <v>103270</v>
      </c>
      <c r="F80" s="180"/>
      <c r="G80" s="180">
        <f>IF(ISERROR(E80+F80),"",(E80+F80))</f>
        <v>103270</v>
      </c>
      <c r="H80" s="181">
        <f t="shared" ref="H80:H92" si="11">IF(ISERROR(G80/$G$183),"",(G80/$G$183))</f>
        <v>2.2377404780101424E-2</v>
      </c>
      <c r="J80" s="265">
        <v>6273</v>
      </c>
      <c r="K80" s="265">
        <v>6862</v>
      </c>
      <c r="M80" s="242">
        <f t="shared" ref="M80:M92" si="12">IFERROR(G80/G$198,0)</f>
        <v>3.4823807115157646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'[15]Sch C'!D79</f>
        <v>9499</v>
      </c>
      <c r="D81" s="277">
        <f>'[15]Sch C'!F79</f>
        <v>2626</v>
      </c>
      <c r="E81" s="263">
        <f t="shared" si="10"/>
        <v>12125</v>
      </c>
      <c r="F81" s="183"/>
      <c r="G81" s="183">
        <f>IF(ISERROR(E81+F81),"",(E81+F81))</f>
        <v>12125</v>
      </c>
      <c r="H81" s="181">
        <f t="shared" si="11"/>
        <v>2.6273461117336085E-3</v>
      </c>
      <c r="J81" s="136"/>
      <c r="K81" s="136"/>
      <c r="M81" s="242">
        <f t="shared" si="12"/>
        <v>0.40886865621311752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'[15]Sch C'!D80</f>
        <v>21677</v>
      </c>
      <c r="D82" s="277">
        <f>'[15]Sch C'!F80</f>
        <v>0</v>
      </c>
      <c r="E82" s="263">
        <f t="shared" si="10"/>
        <v>21677</v>
      </c>
      <c r="F82" s="183"/>
      <c r="G82" s="183">
        <f>IF(ISERROR(E82+F82),"",(E82+F82))</f>
        <v>21677</v>
      </c>
      <c r="H82" s="181">
        <f t="shared" si="11"/>
        <v>4.6971531269319119E-3</v>
      </c>
      <c r="J82" s="136"/>
      <c r="K82" s="136"/>
      <c r="M82" s="242">
        <f t="shared" si="12"/>
        <v>0.73097285449334004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'[15]Sch C'!D81</f>
        <v>1375</v>
      </c>
      <c r="D83" s="277">
        <f>'[15]Sch C'!F81</f>
        <v>0</v>
      </c>
      <c r="E83" s="263">
        <f t="shared" si="10"/>
        <v>1375</v>
      </c>
      <c r="F83" s="183"/>
      <c r="G83" s="183">
        <f>IF(ISERROR(E83+F83),"",(E83+F83))</f>
        <v>1375</v>
      </c>
      <c r="H83" s="181">
        <f t="shared" si="11"/>
        <v>2.9794646627906901E-4</v>
      </c>
      <c r="J83" s="136"/>
      <c r="K83" s="136"/>
      <c r="M83" s="242">
        <f t="shared" si="12"/>
        <v>4.6366548642724666E-2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'[15]Sch C'!D82</f>
        <v>6620</v>
      </c>
      <c r="D84" s="277">
        <f>'[15]Sch C'!F82</f>
        <v>0</v>
      </c>
      <c r="E84" s="263">
        <f t="shared" si="10"/>
        <v>6620</v>
      </c>
      <c r="F84" s="183"/>
      <c r="G84" s="183">
        <f t="shared" ref="G84:G91" si="13">IF(ISERROR(E84+F84),"",(E84+F84))</f>
        <v>6620</v>
      </c>
      <c r="H84" s="181">
        <f t="shared" si="11"/>
        <v>1.4344768049217723E-3</v>
      </c>
      <c r="J84" s="136"/>
      <c r="K84" s="136"/>
      <c r="M84" s="242">
        <f t="shared" si="12"/>
        <v>0.22323385601079077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'[15]Sch C'!D83</f>
        <v>5449</v>
      </c>
      <c r="D85" s="277">
        <f>'[15]Sch C'!F83</f>
        <v>0</v>
      </c>
      <c r="E85" s="263">
        <f t="shared" si="10"/>
        <v>5449</v>
      </c>
      <c r="F85" s="183"/>
      <c r="G85" s="183">
        <f t="shared" si="13"/>
        <v>5449</v>
      </c>
      <c r="H85" s="181">
        <f t="shared" si="11"/>
        <v>1.1807347598215615E-3</v>
      </c>
      <c r="J85" s="136"/>
      <c r="K85" s="136"/>
      <c r="M85" s="242">
        <f t="shared" si="12"/>
        <v>0.18374641713033216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'[15]Sch C'!D84</f>
        <v>27224</v>
      </c>
      <c r="D86" s="277">
        <f>'[15]Sch C'!F84</f>
        <v>0</v>
      </c>
      <c r="E86" s="263">
        <f t="shared" si="10"/>
        <v>27224</v>
      </c>
      <c r="F86" s="183"/>
      <c r="G86" s="183">
        <f t="shared" si="13"/>
        <v>27224</v>
      </c>
      <c r="H86" s="181">
        <f t="shared" si="11"/>
        <v>5.8991233439864548E-3</v>
      </c>
      <c r="J86" s="136"/>
      <c r="K86" s="136"/>
      <c r="M86" s="242">
        <f t="shared" si="12"/>
        <v>0.91802394199966275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'[15]Sch C'!D85</f>
        <v>0</v>
      </c>
      <c r="D87" s="277">
        <f>'[15]Sch C'!F85</f>
        <v>0</v>
      </c>
      <c r="E87" s="263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42">
        <f t="shared" si="12"/>
        <v>0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'[15]Sch C'!D86</f>
        <v>35013</v>
      </c>
      <c r="D88" s="277">
        <f>'[15]Sch C'!F86</f>
        <v>0</v>
      </c>
      <c r="E88" s="263">
        <f t="shared" si="10"/>
        <v>35013</v>
      </c>
      <c r="F88" s="183"/>
      <c r="G88" s="183">
        <f t="shared" si="13"/>
        <v>35013</v>
      </c>
      <c r="H88" s="181">
        <f t="shared" si="11"/>
        <v>7.5869088173302129E-3</v>
      </c>
      <c r="J88" s="136"/>
      <c r="K88" s="136"/>
      <c r="M88" s="242">
        <f t="shared" si="12"/>
        <v>1.1806777946383409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'[15]Sch C'!D87</f>
        <v>60358</v>
      </c>
      <c r="D89" s="277">
        <f>'[15]Sch C'!F87</f>
        <v>0</v>
      </c>
      <c r="E89" s="263">
        <f t="shared" si="10"/>
        <v>60358</v>
      </c>
      <c r="F89" s="183"/>
      <c r="G89" s="183">
        <f t="shared" si="13"/>
        <v>60358</v>
      </c>
      <c r="H89" s="181">
        <f t="shared" si="11"/>
        <v>1.3078874772125125E-2</v>
      </c>
      <c r="J89" s="136"/>
      <c r="K89" s="136"/>
      <c r="M89" s="242">
        <f t="shared" si="12"/>
        <v>2.0353397403473275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'[15]Sch C'!D88</f>
        <v>0</v>
      </c>
      <c r="D90" s="277">
        <f>'[15]Sch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'[15]Sch C'!D89</f>
        <v>9742</v>
      </c>
      <c r="D91" s="277">
        <f>'[15]Sch C'!F89</f>
        <v>37137</v>
      </c>
      <c r="E91" s="263">
        <f t="shared" si="10"/>
        <v>46879</v>
      </c>
      <c r="F91" s="183"/>
      <c r="G91" s="183">
        <f t="shared" si="13"/>
        <v>46879</v>
      </c>
      <c r="H91" s="181">
        <f t="shared" si="11"/>
        <v>1.0158132649233801E-2</v>
      </c>
      <c r="J91" s="136"/>
      <c r="K91" s="136"/>
      <c r="M91" s="242">
        <f t="shared" si="12"/>
        <v>1.5808126791434833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280227</v>
      </c>
      <c r="D92" s="277">
        <f>SUM(D80:D91)</f>
        <v>39763</v>
      </c>
      <c r="E92" s="183">
        <f>SUM(E80:E91)</f>
        <v>319990</v>
      </c>
      <c r="F92" s="183">
        <f>SUM(F80:F91)</f>
        <v>0</v>
      </c>
      <c r="G92" s="183">
        <f>IF(ISERROR(E92+F92),"",(E92+F92))</f>
        <v>319990</v>
      </c>
      <c r="H92" s="181">
        <f t="shared" si="11"/>
        <v>6.9338101632464941E-2</v>
      </c>
      <c r="J92" s="136"/>
      <c r="K92" s="136"/>
      <c r="M92" s="242">
        <f t="shared" si="12"/>
        <v>10.790423200134885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'[15]Sch C'!D93</f>
        <v>0</v>
      </c>
      <c r="D95" s="277">
        <f>'[15]Sch C'!F93</f>
        <v>0</v>
      </c>
      <c r="E95" s="263">
        <f t="shared" ref="E95:E100" si="14">SUM(C95:D95)</f>
        <v>0</v>
      </c>
      <c r="F95" s="180"/>
      <c r="G95" s="180">
        <f t="shared" ref="G95:G101" si="15">IF(ISERROR(E95+F95),"",(E95+F95))</f>
        <v>0</v>
      </c>
      <c r="H95" s="181">
        <f t="shared" ref="H95:H101" si="16">IF(ISERROR(G95/$G$183),"",(G95/$G$183))</f>
        <v>0</v>
      </c>
      <c r="J95" s="265">
        <v>0</v>
      </c>
      <c r="K95" s="265">
        <v>0</v>
      </c>
      <c r="M95" s="242">
        <f t="shared" ref="M95:M101" si="17">IFERROR(G95/G$198,0)</f>
        <v>0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'[15]Sch C'!D94</f>
        <v>0</v>
      </c>
      <c r="D96" s="277">
        <f>'[15]Sch C'!F94</f>
        <v>0</v>
      </c>
      <c r="E96" s="263">
        <f t="shared" si="14"/>
        <v>0</v>
      </c>
      <c r="F96" s="183"/>
      <c r="G96" s="183">
        <f t="shared" si="15"/>
        <v>0</v>
      </c>
      <c r="H96" s="181">
        <f t="shared" si="16"/>
        <v>0</v>
      </c>
      <c r="J96" s="136"/>
      <c r="K96" s="136"/>
      <c r="M96" s="242">
        <f t="shared" si="17"/>
        <v>0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'[15]Sch C'!D95</f>
        <v>410669</v>
      </c>
      <c r="D97" s="277">
        <f>'[15]Sch C'!F95</f>
        <v>-178937</v>
      </c>
      <c r="E97" s="263">
        <f t="shared" si="14"/>
        <v>231732</v>
      </c>
      <c r="F97" s="183"/>
      <c r="G97" s="183">
        <f t="shared" si="15"/>
        <v>231732</v>
      </c>
      <c r="H97" s="181">
        <f t="shared" si="16"/>
        <v>5.0213622199113614E-2</v>
      </c>
      <c r="J97" s="136"/>
      <c r="K97" s="136"/>
      <c r="M97" s="242">
        <f t="shared" si="17"/>
        <v>7.8142640364188161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'[15]Sch C'!D96</f>
        <v>-6989</v>
      </c>
      <c r="D98" s="277">
        <f>'[15]Sch C'!F96</f>
        <v>178937</v>
      </c>
      <c r="E98" s="263">
        <f t="shared" si="14"/>
        <v>171948</v>
      </c>
      <c r="F98" s="183"/>
      <c r="G98" s="183">
        <f t="shared" si="15"/>
        <v>171948</v>
      </c>
      <c r="H98" s="181">
        <f t="shared" si="16"/>
        <v>3.7259126533638803E-2</v>
      </c>
      <c r="J98" s="136"/>
      <c r="K98" s="136"/>
      <c r="M98" s="242">
        <f t="shared" si="17"/>
        <v>5.7982802225594332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'[15]Sch C'!D97</f>
        <v>609</v>
      </c>
      <c r="D99" s="277">
        <f>'[15]Sch C'!F97</f>
        <v>0</v>
      </c>
      <c r="E99" s="263">
        <f t="shared" si="14"/>
        <v>609</v>
      </c>
      <c r="F99" s="183"/>
      <c r="G99" s="183">
        <f t="shared" si="15"/>
        <v>609</v>
      </c>
      <c r="H99" s="181">
        <f t="shared" si="16"/>
        <v>1.3196319851923856E-4</v>
      </c>
      <c r="J99" s="136"/>
      <c r="K99" s="136"/>
      <c r="M99" s="242">
        <f t="shared" si="17"/>
        <v>2.0536165907941325E-2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'[15]Sch C'!D98</f>
        <v>969</v>
      </c>
      <c r="D100" s="277">
        <f>'[15]Sch C'!F98</f>
        <v>80</v>
      </c>
      <c r="E100" s="263">
        <f t="shared" si="14"/>
        <v>1049</v>
      </c>
      <c r="F100" s="183"/>
      <c r="G100" s="183">
        <f t="shared" si="15"/>
        <v>1049</v>
      </c>
      <c r="H100" s="181">
        <f t="shared" si="16"/>
        <v>2.2730606772854064E-4</v>
      </c>
      <c r="J100" s="136"/>
      <c r="K100" s="136"/>
      <c r="M100" s="242">
        <f t="shared" si="17"/>
        <v>3.537346147361322E-2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405258</v>
      </c>
      <c r="D101" s="277">
        <f>SUM(D95:D100)</f>
        <v>80</v>
      </c>
      <c r="E101" s="183">
        <f>SUM(E95:E100)</f>
        <v>405338</v>
      </c>
      <c r="F101" s="183">
        <f>SUM(F95:F100)</f>
        <v>0</v>
      </c>
      <c r="G101" s="183">
        <f t="shared" si="15"/>
        <v>405338</v>
      </c>
      <c r="H101" s="181">
        <f t="shared" si="16"/>
        <v>8.78320179990002E-2</v>
      </c>
      <c r="J101" s="136"/>
      <c r="K101" s="136"/>
      <c r="M101" s="242">
        <f t="shared" si="17"/>
        <v>13.668453886359805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'[15]Sch C'!D102</f>
        <v>0</v>
      </c>
      <c r="D104" s="277">
        <f>'[15]Sch C'!F102</f>
        <v>0</v>
      </c>
      <c r="E104" s="263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5">
        <v>0</v>
      </c>
      <c r="K104" s="265">
        <v>0</v>
      </c>
      <c r="M104" s="242">
        <f t="shared" ref="M104:M110" si="21">IFERROR(G104/G$198,0)</f>
        <v>0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'[15]Sch C'!D103</f>
        <v>0</v>
      </c>
      <c r="D105" s="277">
        <f>'[15]Sch C'!F103</f>
        <v>0</v>
      </c>
      <c r="E105" s="263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42">
        <f t="shared" si="21"/>
        <v>0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'[15]Sch C'!D104</f>
        <v>20</v>
      </c>
      <c r="D106" s="277">
        <f>'[15]Sch C'!F104</f>
        <v>0</v>
      </c>
      <c r="E106" s="263">
        <f t="shared" si="18"/>
        <v>20</v>
      </c>
      <c r="F106" s="183"/>
      <c r="G106" s="183">
        <f t="shared" si="19"/>
        <v>20</v>
      </c>
      <c r="H106" s="181">
        <f t="shared" si="20"/>
        <v>4.3337667822410036E-6</v>
      </c>
      <c r="J106" s="136"/>
      <c r="K106" s="136"/>
      <c r="M106" s="242">
        <f t="shared" si="21"/>
        <v>6.7442252571235878E-4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'[15]Sch C'!D105</f>
        <v>77478</v>
      </c>
      <c r="D107" s="277">
        <f>'[15]Sch C'!F105</f>
        <v>0</v>
      </c>
      <c r="E107" s="263">
        <f t="shared" si="18"/>
        <v>77478</v>
      </c>
      <c r="F107" s="183"/>
      <c r="G107" s="183">
        <f t="shared" si="19"/>
        <v>77478</v>
      </c>
      <c r="H107" s="181">
        <f t="shared" si="20"/>
        <v>1.6788579137723424E-2</v>
      </c>
      <c r="J107" s="136"/>
      <c r="K107" s="136"/>
      <c r="M107" s="242">
        <f t="shared" si="21"/>
        <v>2.6126454223571067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'[15]Sch C'!D106</f>
        <v>177</v>
      </c>
      <c r="D108" s="277">
        <f>'[15]Sch C'!F106</f>
        <v>0</v>
      </c>
      <c r="E108" s="263">
        <f t="shared" si="18"/>
        <v>177</v>
      </c>
      <c r="F108" s="183"/>
      <c r="G108" s="183">
        <f t="shared" si="19"/>
        <v>177</v>
      </c>
      <c r="H108" s="181">
        <f t="shared" si="20"/>
        <v>3.8353836022832881E-5</v>
      </c>
      <c r="J108" s="136"/>
      <c r="K108" s="136"/>
      <c r="M108" s="242">
        <f t="shared" si="21"/>
        <v>5.968639352554375E-3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'[15]Sch C'!D107</f>
        <v>0</v>
      </c>
      <c r="D109" s="277">
        <f>'[15]Sch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77675</v>
      </c>
      <c r="D110" s="277">
        <f>SUM(D104:D109)</f>
        <v>0</v>
      </c>
      <c r="E110" s="183">
        <f>SUM(E104:E109)</f>
        <v>77675</v>
      </c>
      <c r="F110" s="183">
        <f>SUM(F104:F109)</f>
        <v>0</v>
      </c>
      <c r="G110" s="183">
        <f t="shared" si="19"/>
        <v>77675</v>
      </c>
      <c r="H110" s="181">
        <f t="shared" si="20"/>
        <v>1.6831266740528497E-2</v>
      </c>
      <c r="J110" s="136"/>
      <c r="K110" s="136"/>
      <c r="M110" s="242">
        <f t="shared" si="21"/>
        <v>2.6192884842353736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'[15]Sch C'!D121</f>
        <v>0</v>
      </c>
      <c r="D113" s="277">
        <f>'[15]Sch C'!F121</f>
        <v>0</v>
      </c>
      <c r="E113" s="263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'[15]Sch C'!D122</f>
        <v>0</v>
      </c>
      <c r="D114" s="277">
        <f>'[15]Sch C'!F122</f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'[15]Sch C'!D123</f>
        <v>0</v>
      </c>
      <c r="D115" s="277">
        <f>'[15]Sch C'!F123</f>
        <v>0</v>
      </c>
      <c r="E115" s="263">
        <f t="shared" si="22"/>
        <v>0</v>
      </c>
      <c r="F115" s="183"/>
      <c r="G115" s="183">
        <f t="shared" si="23"/>
        <v>0</v>
      </c>
      <c r="H115" s="181">
        <f t="shared" si="24"/>
        <v>0</v>
      </c>
      <c r="J115" s="136"/>
      <c r="K115" s="136"/>
      <c r="M115" s="242">
        <f t="shared" si="25"/>
        <v>0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'[15]Sch C'!D124</f>
        <v>116217</v>
      </c>
      <c r="D116" s="277">
        <f>'[15]Sch C'!F124</f>
        <v>0</v>
      </c>
      <c r="E116" s="263">
        <f t="shared" si="22"/>
        <v>116217</v>
      </c>
      <c r="F116" s="183"/>
      <c r="G116" s="183">
        <f t="shared" si="23"/>
        <v>116217</v>
      </c>
      <c r="H116" s="181">
        <f t="shared" si="24"/>
        <v>2.5182868706585138E-2</v>
      </c>
      <c r="J116" s="136"/>
      <c r="K116" s="136"/>
      <c r="M116" s="242">
        <f t="shared" si="25"/>
        <v>3.9189681335356599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'[15]Sch C'!D125</f>
        <v>0</v>
      </c>
      <c r="D117" s="277">
        <f>'[15]Sch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116217</v>
      </c>
      <c r="D118" s="277">
        <f>SUM(D113:D117)</f>
        <v>0</v>
      </c>
      <c r="E118" s="183">
        <f>SUM(E113:E117)</f>
        <v>116217</v>
      </c>
      <c r="F118" s="183">
        <f>SUM(F113:F117)</f>
        <v>0</v>
      </c>
      <c r="G118" s="183">
        <f t="shared" si="23"/>
        <v>116217</v>
      </c>
      <c r="H118" s="181">
        <f t="shared" si="24"/>
        <v>2.5182868706585138E-2</v>
      </c>
      <c r="J118" s="136"/>
      <c r="K118" s="136"/>
      <c r="M118" s="242">
        <f t="shared" si="25"/>
        <v>3.9189681335356599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'[15]Sch C'!D129</f>
        <v>164385</v>
      </c>
      <c r="D121" s="277">
        <f>'[15]Sch C'!F129</f>
        <v>0</v>
      </c>
      <c r="E121" s="263">
        <f t="shared" ref="E121:E131" si="26">SUM(C121:D121)</f>
        <v>164385</v>
      </c>
      <c r="F121" s="180"/>
      <c r="G121" s="180">
        <f>IF(ISERROR(E121+F121),"",(E121+F121))</f>
        <v>164385</v>
      </c>
      <c r="H121" s="181">
        <f>IF(ISERROR(G121/$G$183),"",(G121/$G$183))</f>
        <v>3.5620312624934369E-2</v>
      </c>
      <c r="J121" s="265">
        <v>5038</v>
      </c>
      <c r="K121" s="265">
        <v>5596</v>
      </c>
      <c r="M121" s="242">
        <f t="shared" ref="M121:M131" si="27">IFERROR(G121/G$198,0)</f>
        <v>5.5432473444613048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'[15]Sch C'!D130</f>
        <v>15686</v>
      </c>
      <c r="D122" s="277">
        <f>'[15]Sch C'!F130</f>
        <v>4180</v>
      </c>
      <c r="E122" s="263">
        <f t="shared" si="26"/>
        <v>19866</v>
      </c>
      <c r="F122" s="180"/>
      <c r="G122" s="180">
        <f t="shared" ref="G122:G131" si="28">IF(ISERROR(E122+F122),"",(E122+F122))</f>
        <v>19866</v>
      </c>
      <c r="H122" s="181">
        <f t="shared" ref="H122:H131" si="29">IF(ISERROR(G122/$G$183),"",(G122/$G$183))</f>
        <v>4.3047305447999895E-3</v>
      </c>
      <c r="J122" s="136"/>
      <c r="K122" s="136"/>
      <c r="M122" s="242">
        <f t="shared" si="27"/>
        <v>0.66990389479008594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'[15]Sch C'!D131</f>
        <v>1040579</v>
      </c>
      <c r="D123" s="277">
        <f>'[15]Sch C'!F131</f>
        <v>0</v>
      </c>
      <c r="E123" s="263">
        <f t="shared" si="26"/>
        <v>1040579</v>
      </c>
      <c r="F123" s="180"/>
      <c r="G123" s="180">
        <f t="shared" si="28"/>
        <v>1040579</v>
      </c>
      <c r="H123" s="181">
        <f t="shared" si="29"/>
        <v>0.22548133522487807</v>
      </c>
      <c r="J123" s="265">
        <v>77469</v>
      </c>
      <c r="K123" s="265">
        <v>80580</v>
      </c>
      <c r="M123" s="242">
        <f t="shared" si="27"/>
        <v>35.089495869162029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'[15]Sch C'!D132</f>
        <v>103777</v>
      </c>
      <c r="D124" s="277">
        <f>'[15]Sch C'!F132</f>
        <v>26461</v>
      </c>
      <c r="E124" s="263">
        <f t="shared" si="26"/>
        <v>130238</v>
      </c>
      <c r="F124" s="180"/>
      <c r="G124" s="180">
        <f t="shared" si="28"/>
        <v>130238</v>
      </c>
      <c r="H124" s="181">
        <f t="shared" si="29"/>
        <v>2.8221055909275192E-2</v>
      </c>
      <c r="J124" s="136"/>
      <c r="K124" s="136"/>
      <c r="M124" s="242">
        <f t="shared" si="27"/>
        <v>4.3917720451863094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'[15]Sch C'!D133</f>
        <v>14400</v>
      </c>
      <c r="D125" s="277">
        <f>'[15]Sch C'!F133</f>
        <v>0</v>
      </c>
      <c r="E125" s="263">
        <f t="shared" si="26"/>
        <v>14400</v>
      </c>
      <c r="F125" s="180"/>
      <c r="G125" s="180">
        <f t="shared" si="28"/>
        <v>14400</v>
      </c>
      <c r="H125" s="181">
        <f t="shared" si="29"/>
        <v>3.1203120832135225E-3</v>
      </c>
      <c r="J125" s="265">
        <v>192</v>
      </c>
      <c r="K125" s="265">
        <v>192</v>
      </c>
      <c r="M125" s="242">
        <f t="shared" si="27"/>
        <v>0.48558421851289835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'[15]Sch C'!D134</f>
        <v>44646</v>
      </c>
      <c r="D126" s="277">
        <f>'[15]Sch C'!F134</f>
        <v>52</v>
      </c>
      <c r="E126" s="263">
        <f t="shared" si="26"/>
        <v>44698</v>
      </c>
      <c r="F126" s="180"/>
      <c r="G126" s="180">
        <f t="shared" si="28"/>
        <v>44698</v>
      </c>
      <c r="H126" s="181">
        <f t="shared" si="29"/>
        <v>9.6855353816304186E-3</v>
      </c>
      <c r="J126" s="136"/>
      <c r="K126" s="136"/>
      <c r="M126" s="242">
        <f t="shared" si="27"/>
        <v>1.5072669027145507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'[15]Sch C'!D135</f>
        <v>1120</v>
      </c>
      <c r="D127" s="277">
        <f>'[15]Sch C'!F135</f>
        <v>0</v>
      </c>
      <c r="E127" s="263">
        <f t="shared" si="26"/>
        <v>1120</v>
      </c>
      <c r="F127" s="180"/>
      <c r="G127" s="180">
        <f t="shared" si="28"/>
        <v>1120</v>
      </c>
      <c r="H127" s="181">
        <f t="shared" si="29"/>
        <v>2.4269093980549622E-4</v>
      </c>
      <c r="J127" s="136"/>
      <c r="K127" s="136"/>
      <c r="M127" s="242">
        <f t="shared" si="27"/>
        <v>3.7767661439892089E-2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'[15]Sch C'!D136</f>
        <v>0</v>
      </c>
      <c r="D128" s="277">
        <f>'[15]Sch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'[15]Sch C'!D137</f>
        <v>0</v>
      </c>
      <c r="D129" s="277">
        <f>'[15]Sch C'!F137</f>
        <v>0</v>
      </c>
      <c r="E129" s="263">
        <f t="shared" si="26"/>
        <v>0</v>
      </c>
      <c r="F129" s="180"/>
      <c r="G129" s="180">
        <f t="shared" si="28"/>
        <v>0</v>
      </c>
      <c r="H129" s="181">
        <f t="shared" si="29"/>
        <v>0</v>
      </c>
      <c r="J129" s="136"/>
      <c r="K129" s="136"/>
      <c r="M129" s="242">
        <f t="shared" si="27"/>
        <v>0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'[15]Sch C'!D138</f>
        <v>0</v>
      </c>
      <c r="D130" s="277">
        <f>'[15]Sch C'!F138</f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'[15]Sch C'!D139</f>
        <v>0</v>
      </c>
      <c r="D131" s="277">
        <f>'[15]Sch C'!F139</f>
        <v>0</v>
      </c>
      <c r="E131" s="263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'[15]Sch C'!D141</f>
        <v>0</v>
      </c>
      <c r="D133" s="277">
        <f>'[15]Sch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'[15]Sch C'!D142</f>
        <v>0</v>
      </c>
      <c r="D134" s="277">
        <f>'[15]Sch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'[15]Sch C'!D143</f>
        <v>0</v>
      </c>
      <c r="D135" s="277">
        <f>'[15]Sch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'[15]Sch C'!D144</f>
        <v>0</v>
      </c>
      <c r="D136" s="277">
        <f>'[15]Sch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'[15]Sch C'!D145</f>
        <v>0</v>
      </c>
      <c r="D137" s="277">
        <f>'[15]Sch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'[15]Sch C'!D146</f>
        <v>64651</v>
      </c>
      <c r="D138" s="277">
        <f>'[15]Sch C'!F146</f>
        <v>57926</v>
      </c>
      <c r="E138" s="263">
        <f t="shared" si="30"/>
        <v>122577</v>
      </c>
      <c r="F138" s="183"/>
      <c r="G138" s="183">
        <f>IF(ISERROR(E138+F138),"",(E138+F138))</f>
        <v>122577</v>
      </c>
      <c r="H138" s="181">
        <f t="shared" si="31"/>
        <v>2.6561006543337776E-2</v>
      </c>
      <c r="J138" s="136"/>
      <c r="K138" s="136"/>
      <c r="M138" s="242">
        <f t="shared" si="32"/>
        <v>4.1334344967121899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1449244</v>
      </c>
      <c r="D139" s="277">
        <f>SUM(D121:D138)</f>
        <v>88619</v>
      </c>
      <c r="E139" s="182">
        <f>SUM(E121:E138)</f>
        <v>1537863</v>
      </c>
      <c r="F139" s="182">
        <f>SUM(F121:F138)</f>
        <v>0</v>
      </c>
      <c r="G139" s="183">
        <f t="shared" si="33"/>
        <v>1537863</v>
      </c>
      <c r="H139" s="181">
        <f t="shared" si="31"/>
        <v>0.33323697925187484</v>
      </c>
      <c r="J139" s="136"/>
      <c r="K139" s="136"/>
      <c r="M139" s="242">
        <f t="shared" si="32"/>
        <v>51.858472432979262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'[15]Sch C'!D150</f>
        <v>234338</v>
      </c>
      <c r="D142" s="277">
        <f>'[15]Sch C'!F150</f>
        <v>0</v>
      </c>
      <c r="E142" s="263">
        <f t="shared" ref="E142:E146" si="34">SUM(C142:D142)</f>
        <v>234338</v>
      </c>
      <c r="F142" s="180"/>
      <c r="G142" s="180">
        <f t="shared" ref="G142:G147" si="35">IF(ISERROR(E142+F142),"",(E142+F142))</f>
        <v>234338</v>
      </c>
      <c r="H142" s="181">
        <f t="shared" ref="H142:H147" si="36">IF(ISERROR(G142/$G$183),"",(G142/$G$183))</f>
        <v>5.077831201083962E-2</v>
      </c>
      <c r="J142" s="265">
        <v>11497</v>
      </c>
      <c r="K142" s="265">
        <v>12426</v>
      </c>
      <c r="M142" s="242">
        <f t="shared" ref="M142:M147" si="37">IFERROR(G142/G$198,0)</f>
        <v>7.9021412915191371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'[15]Sch C'!D151</f>
        <v>23715</v>
      </c>
      <c r="D143" s="277">
        <f>'[15]Sch C'!F151</f>
        <v>5959</v>
      </c>
      <c r="E143" s="263">
        <f t="shared" si="34"/>
        <v>29674</v>
      </c>
      <c r="F143" s="183"/>
      <c r="G143" s="183">
        <f t="shared" si="35"/>
        <v>29674</v>
      </c>
      <c r="H143" s="181">
        <f t="shared" si="36"/>
        <v>6.4300097748109771E-3</v>
      </c>
      <c r="J143" s="136"/>
      <c r="K143" s="136"/>
      <c r="M143" s="242">
        <f t="shared" si="37"/>
        <v>1.0006407013994267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'[15]Sch C'!D152</f>
        <v>0</v>
      </c>
      <c r="D144" s="277">
        <f>'[15]Sch C'!F152</f>
        <v>0</v>
      </c>
      <c r="E144" s="263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42">
        <f t="shared" si="37"/>
        <v>0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'[15]Sch C'!D153</f>
        <v>5628</v>
      </c>
      <c r="D145" s="277">
        <f>'[15]Sch C'!F153</f>
        <v>0</v>
      </c>
      <c r="E145" s="263">
        <f t="shared" si="34"/>
        <v>5628</v>
      </c>
      <c r="F145" s="183"/>
      <c r="G145" s="183">
        <f t="shared" si="35"/>
        <v>5628</v>
      </c>
      <c r="H145" s="181">
        <f t="shared" si="36"/>
        <v>1.2195219725226185E-3</v>
      </c>
      <c r="J145" s="136"/>
      <c r="K145" s="136"/>
      <c r="M145" s="242">
        <f t="shared" si="37"/>
        <v>0.18978249873545777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'[15]Sch C'!D154</f>
        <v>7778</v>
      </c>
      <c r="D146" s="277">
        <f>'[15]Sch C'!F154</f>
        <v>0</v>
      </c>
      <c r="E146" s="263">
        <f t="shared" si="34"/>
        <v>7778</v>
      </c>
      <c r="F146" s="183"/>
      <c r="G146" s="183">
        <f t="shared" si="35"/>
        <v>7778</v>
      </c>
      <c r="H146" s="181">
        <f t="shared" si="36"/>
        <v>1.6854019016135265E-3</v>
      </c>
      <c r="J146" s="136"/>
      <c r="K146" s="136"/>
      <c r="M146" s="242">
        <f t="shared" si="37"/>
        <v>0.26228292024953631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271459</v>
      </c>
      <c r="D147" s="277">
        <f>SUM(D142:D146)</f>
        <v>5959</v>
      </c>
      <c r="E147" s="183">
        <f>SUM(E142:E146)</f>
        <v>277418</v>
      </c>
      <c r="F147" s="183">
        <f>SUM(F142:F146)</f>
        <v>0</v>
      </c>
      <c r="G147" s="183">
        <f t="shared" si="35"/>
        <v>277418</v>
      </c>
      <c r="H147" s="204">
        <f t="shared" si="36"/>
        <v>6.0113245659786742E-2</v>
      </c>
      <c r="J147" s="136"/>
      <c r="K147" s="136"/>
      <c r="M147" s="242">
        <f t="shared" si="37"/>
        <v>9.3548474119035578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'[15]Sch C'!D158</f>
        <v>329430</v>
      </c>
      <c r="D150" s="277">
        <f>'[15]Sch C'!F158</f>
        <v>0</v>
      </c>
      <c r="E150" s="263">
        <f t="shared" ref="E150:E163" si="38">SUM(C150:D150)</f>
        <v>329430</v>
      </c>
      <c r="F150" s="183"/>
      <c r="G150" s="183">
        <f>IF(ISERROR(E150+F150),"",(E150+F150))</f>
        <v>329430</v>
      </c>
      <c r="H150" s="181">
        <f>IF(ISERROR(G150/$G$183),"",(G150/$G$183))</f>
        <v>7.1383639553682696E-2</v>
      </c>
      <c r="J150" s="265">
        <v>26326</v>
      </c>
      <c r="K150" s="265">
        <v>28120</v>
      </c>
      <c r="M150" s="242">
        <f t="shared" ref="M150:M164" si="39">IFERROR(G150/G$198,0)</f>
        <v>11.108750632271118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'[15]Sch C'!D159</f>
        <v>30962</v>
      </c>
      <c r="D151" s="277">
        <f>'[15]Sch C'!F159</f>
        <v>8378</v>
      </c>
      <c r="E151" s="263">
        <f t="shared" si="38"/>
        <v>39340</v>
      </c>
      <c r="F151" s="183"/>
      <c r="G151" s="183">
        <f>IF(ISERROR(E151+F151),"",(E151+F151))</f>
        <v>39340</v>
      </c>
      <c r="H151" s="181">
        <f>IF(ISERROR(G151/$G$183),"",(G151/$G$183))</f>
        <v>8.5245192606680543E-3</v>
      </c>
      <c r="J151" s="136"/>
      <c r="K151" s="136"/>
      <c r="M151" s="242">
        <f t="shared" si="39"/>
        <v>1.3265891080762098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'[15]Sch C'!D160</f>
        <v>0</v>
      </c>
      <c r="D152" s="277">
        <f>'[15]Sch C'!F160</f>
        <v>0</v>
      </c>
      <c r="E152" s="263">
        <f t="shared" si="38"/>
        <v>0</v>
      </c>
      <c r="F152" s="183"/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42">
        <f t="shared" si="39"/>
        <v>0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'[15]Sch C'!D161</f>
        <v>405867</v>
      </c>
      <c r="D153" s="277">
        <f>'[15]Sch C'!F161</f>
        <v>0</v>
      </c>
      <c r="E153" s="263">
        <f t="shared" si="38"/>
        <v>405867</v>
      </c>
      <c r="F153" s="183"/>
      <c r="G153" s="183">
        <f t="shared" si="40"/>
        <v>405867</v>
      </c>
      <c r="H153" s="181">
        <f t="shared" si="41"/>
        <v>8.794664613039048E-2</v>
      </c>
      <c r="J153" s="206"/>
      <c r="K153" s="206"/>
      <c r="M153" s="242">
        <f t="shared" si="39"/>
        <v>13.686292362164897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'[15]Sch C'!D162</f>
        <v>0</v>
      </c>
      <c r="D154" s="277">
        <f>'[15]Sch C'!F162</f>
        <v>0</v>
      </c>
      <c r="E154" s="263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42">
        <f t="shared" si="39"/>
        <v>0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'[15]Sch C'!D163</f>
        <v>0</v>
      </c>
      <c r="D155" s="277">
        <f>'[15]Sch C'!F163</f>
        <v>0</v>
      </c>
      <c r="E155" s="263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42">
        <f t="shared" si="39"/>
        <v>0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'[15]Sch C'!D164</f>
        <v>0</v>
      </c>
      <c r="D156" s="277">
        <f>'[15]Sch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'[15]Sch C'!D165</f>
        <v>0</v>
      </c>
      <c r="D157" s="277">
        <f>'[15]Sch C'!F165</f>
        <v>0</v>
      </c>
      <c r="E157" s="263">
        <f t="shared" si="38"/>
        <v>0</v>
      </c>
      <c r="F157" s="183"/>
      <c r="G157" s="183">
        <f t="shared" si="40"/>
        <v>0</v>
      </c>
      <c r="H157" s="181">
        <f t="shared" si="41"/>
        <v>0</v>
      </c>
      <c r="J157" s="206"/>
      <c r="K157" s="206"/>
      <c r="M157" s="242">
        <f t="shared" si="39"/>
        <v>0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'[15]Sch C'!D166</f>
        <v>0</v>
      </c>
      <c r="D158" s="277">
        <f>'[15]Sch C'!F166</f>
        <v>0</v>
      </c>
      <c r="E158" s="263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42">
        <f t="shared" si="39"/>
        <v>0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'[15]Sch C'!D167</f>
        <v>0</v>
      </c>
      <c r="D159" s="277">
        <f>'[15]Sch C'!F167</f>
        <v>0</v>
      </c>
      <c r="E159" s="263">
        <f t="shared" si="38"/>
        <v>0</v>
      </c>
      <c r="F159" s="183"/>
      <c r="G159" s="183">
        <f t="shared" si="40"/>
        <v>0</v>
      </c>
      <c r="H159" s="181">
        <f t="shared" si="41"/>
        <v>0</v>
      </c>
      <c r="J159" s="206"/>
      <c r="K159" s="206"/>
      <c r="M159" s="242">
        <f t="shared" si="39"/>
        <v>0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'[15]Sch C'!D168</f>
        <v>0</v>
      </c>
      <c r="D160" s="277">
        <f>'[15]Sch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'[15]Sch C'!D169</f>
        <v>0</v>
      </c>
      <c r="D161" s="277">
        <f>'[15]Sch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'[15]Sch C'!D170</f>
        <v>0</v>
      </c>
      <c r="D162" s="277">
        <f>'[15]Sch C'!F170</f>
        <v>0</v>
      </c>
      <c r="E162" s="263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42">
        <f t="shared" si="39"/>
        <v>0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'[15]Sch C'!D171</f>
        <v>0</v>
      </c>
      <c r="D163" s="277">
        <f>'[15]Sch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766259</v>
      </c>
      <c r="D164" s="277">
        <f>SUM(D150:D163)</f>
        <v>8378</v>
      </c>
      <c r="E164" s="183">
        <f>SUM(E150:E163)</f>
        <v>774637</v>
      </c>
      <c r="F164" s="183">
        <f>SUM(F150:F163)</f>
        <v>0</v>
      </c>
      <c r="G164" s="183">
        <f>IF(ISERROR(E164+F164),"",(E164+F164))</f>
        <v>774637</v>
      </c>
      <c r="H164" s="181">
        <f>IF(ISERROR(G164/$G$183),"",(G164/$G$183))</f>
        <v>0.16785480494474123</v>
      </c>
      <c r="J164" s="136"/>
      <c r="K164" s="136"/>
      <c r="M164" s="242">
        <f t="shared" si="39"/>
        <v>26.121632102512223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'[15]Sch C'!D186</f>
        <v>0</v>
      </c>
      <c r="D167" s="277">
        <f>'[15]Sch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'[15]Sch C'!D187</f>
        <v>0</v>
      </c>
      <c r="D168" s="277">
        <f>'[15]Sch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'[15]Sch C'!D188</f>
        <v>0</v>
      </c>
      <c r="D169" s="277">
        <f>'[15]Sch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'[15]Sch C'!D189</f>
        <v>0</v>
      </c>
      <c r="D170" s="277">
        <f>'[15]Sch C'!F189</f>
        <v>0</v>
      </c>
      <c r="E170" s="263">
        <f t="shared" si="42"/>
        <v>0</v>
      </c>
      <c r="F170" s="183"/>
      <c r="G170" s="183">
        <f>IF(ISERROR(E170+F170),"",(E170+F170))</f>
        <v>0</v>
      </c>
      <c r="H170" s="181">
        <f>IF(ISERROR(G170/$G$183),"",(G170/$G$183))</f>
        <v>0</v>
      </c>
      <c r="I170" s="215"/>
      <c r="J170" s="211"/>
      <c r="K170" s="42"/>
      <c r="M170" s="242">
        <f t="shared" si="43"/>
        <v>0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'[15]Sch C'!D190</f>
        <v>0</v>
      </c>
      <c r="D171" s="277">
        <f>'[15]Sch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'[15]Sch C'!D191</f>
        <v>0</v>
      </c>
      <c r="D172" s="277">
        <f>'[15]Sch C'!F191</f>
        <v>0</v>
      </c>
      <c r="E172" s="263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42">
        <f t="shared" si="43"/>
        <v>0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'[15]Sch C'!D192</f>
        <v>0</v>
      </c>
      <c r="D173" s="277">
        <f>'[15]Sch C'!F192</f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'[15]Sch C'!D193</f>
        <v>0</v>
      </c>
      <c r="D174" s="277">
        <f>'[15]Sch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'[15]Sch C'!D194</f>
        <v>0</v>
      </c>
      <c r="D175" s="277">
        <f>'[15]Sch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'[15]Sch C'!D195</f>
        <v>0</v>
      </c>
      <c r="D176" s="277">
        <f>'[15]Sch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'[15]Sch C'!D196</f>
        <v>0</v>
      </c>
      <c r="D177" s="277">
        <f>'[15]Sch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'[15]Sch C'!D197</f>
        <v>2412</v>
      </c>
      <c r="D178" s="277">
        <f>'[15]Sch C'!F197</f>
        <v>0</v>
      </c>
      <c r="E178" s="263">
        <f t="shared" si="42"/>
        <v>2412</v>
      </c>
      <c r="F178" s="183"/>
      <c r="G178" s="183">
        <f t="shared" si="44"/>
        <v>2412</v>
      </c>
      <c r="H178" s="181">
        <f t="shared" si="45"/>
        <v>5.2265227393826505E-4</v>
      </c>
      <c r="I178" s="215"/>
      <c r="J178" s="211"/>
      <c r="K178" s="42"/>
      <c r="M178" s="242">
        <f t="shared" si="43"/>
        <v>8.1335356600910472E-2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'[15]Sch C'!D198</f>
        <v>0</v>
      </c>
      <c r="D179" s="277">
        <f>'[15]Sch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'[15]Sch C'!D199</f>
        <v>0</v>
      </c>
      <c r="D180" s="277">
        <f>'[15]Sch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2412</v>
      </c>
      <c r="D181" s="277">
        <f>SUM(D167:D180)</f>
        <v>0</v>
      </c>
      <c r="E181" s="218">
        <f>SUM(E167:E180)</f>
        <v>2412</v>
      </c>
      <c r="F181" s="218">
        <f>SUM(F167:F180)</f>
        <v>0</v>
      </c>
      <c r="G181" s="183">
        <f t="shared" si="44"/>
        <v>2412</v>
      </c>
      <c r="H181" s="181">
        <f>IF(ISERROR(G181/$G$183),"",(G181/$G$183))</f>
        <v>5.2265227393826505E-4</v>
      </c>
      <c r="I181" s="219"/>
      <c r="J181" s="211"/>
      <c r="K181" s="211"/>
      <c r="M181" s="242">
        <f t="shared" si="43"/>
        <v>8.1335356600910472E-2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4850277</v>
      </c>
      <c r="D183" s="277">
        <f>SUM(D21:D181)/2</f>
        <v>-235354</v>
      </c>
      <c r="E183" s="262">
        <f>SUM(E21:E181)/2</f>
        <v>4614923</v>
      </c>
      <c r="F183" s="179">
        <f>SUM(F21:F181)/2</f>
        <v>0</v>
      </c>
      <c r="G183" s="179">
        <f>SUM(G21:G181)/2</f>
        <v>4614923</v>
      </c>
      <c r="H183" s="181">
        <f>IF(ISERROR(G183/$G$183),"",(G183/$G$183))</f>
        <v>1</v>
      </c>
      <c r="J183" s="265">
        <f>SUM(J21:J181)</f>
        <v>132211</v>
      </c>
      <c r="K183" s="265">
        <f>SUM(K21:K181)</f>
        <v>139800</v>
      </c>
      <c r="M183" s="242">
        <f>IFERROR(G183/G$198,0)</f>
        <v>155.62040128140279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'[15]Sch C'!D204</f>
        <v>4850277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334722</v>
      </c>
      <c r="D190" s="277">
        <f>D17-D183</f>
        <v>235354</v>
      </c>
      <c r="E190" s="263">
        <f>E17-E183</f>
        <v>570076</v>
      </c>
      <c r="F190" s="180">
        <f>F17-F183</f>
        <v>0</v>
      </c>
      <c r="G190" s="180">
        <f>G17-G183</f>
        <v>570076</v>
      </c>
      <c r="J190" s="136"/>
      <c r="K190" s="136"/>
      <c r="M190" s="242">
        <f>IFERROR(G190/G$198,0)</f>
        <v>19.223604788399932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4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4">
      <c r="A194" s="42"/>
      <c r="B194" s="116" t="s">
        <v>248</v>
      </c>
      <c r="C194" s="289">
        <f>'[15]Sch D'!C9</f>
        <v>29428</v>
      </c>
      <c r="D194" s="330"/>
      <c r="E194" s="268">
        <f>C194+D194</f>
        <v>29428</v>
      </c>
      <c r="F194" s="225"/>
      <c r="G194" s="227">
        <f>E194+F194</f>
        <v>29428</v>
      </c>
      <c r="H194" s="181">
        <f>IF(ISERROR(G194/$G$198),"",(G194/$G$198))</f>
        <v>0.9923453043331647</v>
      </c>
      <c r="I194" s="43"/>
      <c r="J194" s="136"/>
      <c r="K194" s="136"/>
      <c r="M194" s="242"/>
      <c r="N194" s="247"/>
    </row>
    <row r="195" spans="1:14">
      <c r="A195" s="42"/>
      <c r="B195" s="116" t="s">
        <v>249</v>
      </c>
      <c r="C195" s="289">
        <f>'[15]Sch D'!D9</f>
        <v>0</v>
      </c>
      <c r="D195" s="330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  <c r="M195" s="242"/>
      <c r="N195" s="247"/>
    </row>
    <row r="196" spans="1:14">
      <c r="A196" s="42"/>
      <c r="B196" s="116" t="s">
        <v>87</v>
      </c>
      <c r="C196" s="289">
        <f>'[15]Sch D'!E9</f>
        <v>227</v>
      </c>
      <c r="D196" s="330"/>
      <c r="E196" s="229">
        <f>C196+D196</f>
        <v>227</v>
      </c>
      <c r="F196" s="228"/>
      <c r="G196" s="229">
        <f>E196+F196</f>
        <v>227</v>
      </c>
      <c r="H196" s="181">
        <f>IF(ISERROR(G196/$G$198),"",(G196/$G$198))</f>
        <v>7.6546956668352723E-3</v>
      </c>
      <c r="I196" s="43"/>
      <c r="J196" s="136"/>
      <c r="K196" s="136"/>
      <c r="M196" s="242"/>
      <c r="N196" s="247"/>
    </row>
    <row r="197" spans="1:14">
      <c r="A197" s="42"/>
      <c r="B197" s="116" t="s">
        <v>342</v>
      </c>
      <c r="C197" s="289">
        <f>'[15]Sch D'!F9</f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  <c r="M197" s="242"/>
      <c r="N197" s="247"/>
    </row>
    <row r="198" spans="1:14">
      <c r="A198" s="42"/>
      <c r="B198" s="230" t="s">
        <v>89</v>
      </c>
      <c r="C198" s="289">
        <f>SUM(C194:C197)</f>
        <v>29655</v>
      </c>
      <c r="D198" s="330"/>
      <c r="E198" s="269">
        <f>SUM(E194:E197)</f>
        <v>29655</v>
      </c>
      <c r="F198" s="232">
        <f>SUM(F194:F197)</f>
        <v>0</v>
      </c>
      <c r="G198" s="232">
        <f>SUM(G194:G197)</f>
        <v>29655</v>
      </c>
      <c r="H198" s="181">
        <f>IF(ISERROR(G198/$G$198),"",(G198/$G$198))</f>
        <v>1</v>
      </c>
      <c r="I198" s="43"/>
      <c r="J198" s="136"/>
      <c r="K198" s="136"/>
      <c r="M198" s="242"/>
      <c r="N198" s="247"/>
    </row>
    <row r="199" spans="1:14">
      <c r="A199" s="42"/>
      <c r="B199" s="43"/>
      <c r="C199" s="331"/>
      <c r="D199" s="234"/>
      <c r="E199" s="36"/>
      <c r="F199" s="234"/>
      <c r="G199" s="36"/>
      <c r="H199" s="43"/>
      <c r="I199" s="43"/>
      <c r="J199" s="136"/>
      <c r="K199" s="136"/>
    </row>
    <row r="200" spans="1:14">
      <c r="A200" s="42"/>
      <c r="B200" s="177" t="s">
        <v>160</v>
      </c>
      <c r="C200" s="333"/>
      <c r="D200" s="36"/>
      <c r="E200" s="36"/>
      <c r="F200" s="36"/>
      <c r="G200" s="36"/>
      <c r="H200" s="43"/>
      <c r="I200" s="43"/>
      <c r="J200" s="136"/>
      <c r="K200" s="136"/>
    </row>
    <row r="201" spans="1:14">
      <c r="A201" s="42"/>
      <c r="B201" s="118" t="s">
        <v>250</v>
      </c>
      <c r="C201" s="278">
        <f>'[15]Sch D'!G22</f>
        <v>83</v>
      </c>
      <c r="D201" s="329"/>
      <c r="E201" s="268">
        <f>C201+D201</f>
        <v>83</v>
      </c>
      <c r="F201" s="225"/>
      <c r="G201" s="227">
        <f>E201+F201</f>
        <v>83</v>
      </c>
      <c r="H201" s="43"/>
      <c r="I201" s="43"/>
      <c r="J201" s="136"/>
      <c r="K201" s="136"/>
      <c r="M201" s="242"/>
      <c r="N201" s="247"/>
    </row>
    <row r="202" spans="1:14">
      <c r="A202" s="42"/>
      <c r="B202" s="118" t="s">
        <v>310</v>
      </c>
      <c r="C202" s="278">
        <f>'[15]Sch D'!G24</f>
        <v>83</v>
      </c>
      <c r="D202" s="329"/>
      <c r="E202" s="268">
        <f>C202+D202</f>
        <v>83</v>
      </c>
      <c r="F202" s="228"/>
      <c r="G202" s="227">
        <f>E202+F202</f>
        <v>83</v>
      </c>
      <c r="H202" s="43"/>
      <c r="I202" s="43"/>
      <c r="J202" s="136"/>
      <c r="K202" s="136"/>
      <c r="M202" s="242"/>
      <c r="N202" s="247"/>
    </row>
    <row r="203" spans="1:14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  <c r="M203" s="242"/>
      <c r="N203" s="247"/>
    </row>
    <row r="204" spans="1:14">
      <c r="A204" s="42"/>
      <c r="B204" s="118"/>
      <c r="C204" s="333"/>
      <c r="D204" s="36"/>
      <c r="E204" s="36"/>
      <c r="F204" s="36"/>
      <c r="G204" s="36"/>
      <c r="H204" s="43"/>
      <c r="I204" s="43"/>
      <c r="J204" s="136"/>
      <c r="K204" s="136"/>
    </row>
    <row r="205" spans="1:14" ht="26">
      <c r="A205" s="42"/>
      <c r="B205" s="237" t="s">
        <v>329</v>
      </c>
      <c r="C205" s="289">
        <f>'[15]Sch D'!G28</f>
        <v>30295</v>
      </c>
      <c r="D205" s="290"/>
      <c r="E205" s="264">
        <f>E201*E203</f>
        <v>30295</v>
      </c>
      <c r="F205" s="36"/>
      <c r="G205" s="225">
        <f>G201*G203</f>
        <v>30295</v>
      </c>
      <c r="H205" s="43"/>
      <c r="I205" s="43"/>
      <c r="J205" s="136"/>
      <c r="K205" s="136"/>
      <c r="M205" s="242"/>
      <c r="N205" s="247"/>
    </row>
    <row r="206" spans="1:14" ht="26">
      <c r="A206" s="42"/>
      <c r="B206" s="237" t="s">
        <v>343</v>
      </c>
      <c r="C206" s="279">
        <f>'[15]Sch D'!G30</f>
        <v>0.9788744017164549</v>
      </c>
      <c r="D206" s="36"/>
      <c r="E206" s="270">
        <f>IFERROR(E198/E205,"0")</f>
        <v>0.9788744017164549</v>
      </c>
      <c r="F206" s="186"/>
      <c r="G206" s="238">
        <f>G198/G205</f>
        <v>0.9788744017164549</v>
      </c>
      <c r="H206" s="43"/>
      <c r="I206" s="43"/>
      <c r="J206" s="136"/>
      <c r="K206" s="136"/>
      <c r="M206" s="242"/>
      <c r="N206" s="247"/>
    </row>
    <row r="207" spans="1:14" ht="26">
      <c r="A207" s="42"/>
      <c r="B207" s="237" t="s">
        <v>344</v>
      </c>
      <c r="C207" s="279">
        <f>'[15]Sch D'!G32</f>
        <v>0.97138141607525996</v>
      </c>
      <c r="D207" s="36"/>
      <c r="E207" s="270">
        <f>IFERROR((E194+E195)/E205,"0")</f>
        <v>0.97138141607525996</v>
      </c>
      <c r="F207" s="186"/>
      <c r="G207" s="238">
        <f>(G194+G195)/G205</f>
        <v>0.97138141607525996</v>
      </c>
      <c r="H207" s="43"/>
      <c r="I207" s="43"/>
      <c r="J207" s="136"/>
      <c r="K207" s="136"/>
      <c r="M207" s="242"/>
      <c r="N207" s="247"/>
    </row>
    <row r="208" spans="1:14" ht="26">
      <c r="A208" s="42"/>
      <c r="B208" s="237" t="s">
        <v>330</v>
      </c>
      <c r="C208" s="279">
        <f>'[15]Sch D'!G34</f>
        <v>0.9923453043331647</v>
      </c>
      <c r="D208" s="36"/>
      <c r="E208" s="270">
        <f>IFERROR(E207/E206,"0")</f>
        <v>0.9923453043331647</v>
      </c>
      <c r="F208" s="186"/>
      <c r="G208" s="238">
        <f>G207/G206</f>
        <v>0.9923453043331647</v>
      </c>
      <c r="H208" s="43"/>
      <c r="I208" s="43"/>
      <c r="J208" s="136"/>
      <c r="K208" s="136"/>
      <c r="M208" s="242"/>
      <c r="N208" s="247"/>
    </row>
    <row r="209" spans="1:14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  <c r="M209" s="242"/>
      <c r="N209" s="247"/>
    </row>
    <row r="210" spans="1:14">
      <c r="B210" s="52" t="s">
        <v>345</v>
      </c>
      <c r="F210" s="51" t="s">
        <v>305</v>
      </c>
      <c r="G210" s="277">
        <f>'[15]Sch B'!C58</f>
        <v>208.375</v>
      </c>
      <c r="M210" s="242"/>
      <c r="N210" s="247"/>
    </row>
    <row r="211" spans="1:14">
      <c r="F211" s="51" t="s">
        <v>306</v>
      </c>
      <c r="G211" s="277">
        <f>'[15]Sch B'!E58</f>
        <v>208.38043478260869</v>
      </c>
      <c r="M211" s="242"/>
      <c r="N211" s="247"/>
    </row>
    <row r="212" spans="1:14">
      <c r="F212" s="51" t="s">
        <v>307</v>
      </c>
      <c r="G212" s="277">
        <f>'[15]Sch B'!G58</f>
        <v>208.38709677419354</v>
      </c>
      <c r="M212" s="242"/>
      <c r="N212" s="247"/>
    </row>
    <row r="213" spans="1:14">
      <c r="F213" s="51" t="s">
        <v>308</v>
      </c>
      <c r="G213" s="277" t="str">
        <f>'[15]Sch B'!I58</f>
        <v/>
      </c>
      <c r="M213" s="242"/>
      <c r="N213" s="247"/>
    </row>
  </sheetData>
  <phoneticPr fontId="0" type="noConversion"/>
  <conditionalFormatting sqref="D2">
    <cfRule type="cellIs" dxfId="3" priority="4" stopIfTrue="1" operator="equal">
      <formula>0</formula>
    </cfRule>
  </conditionalFormatting>
  <conditionalFormatting sqref="D2">
    <cfRule type="cellIs" dxfId="2" priority="3" stopIfTrue="1" operator="equal">
      <formula>0</formula>
    </cfRule>
  </conditionalFormatting>
  <conditionalFormatting sqref="C2">
    <cfRule type="cellIs" dxfId="1" priority="2" stopIfTrue="1" operator="equal">
      <formula>0</formula>
    </cfRule>
  </conditionalFormatting>
  <conditionalFormatting sqref="C2">
    <cfRule type="cellIs" dxfId="0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7" fitToHeight="2" orientation="landscape" horizontalDpi="4294967292" verticalDpi="300" r:id="rId1"/>
  <headerFooter alignWithMargins="0"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41"/>
  </sheetPr>
  <dimension ref="A1:AB223"/>
  <sheetViews>
    <sheetView showGridLines="0" zoomScaleNormal="100" zoomScaleSheetLayoutView="100" workbookViewId="0"/>
  </sheetViews>
  <sheetFormatPr defaultColWidth="9.296875" defaultRowHeight="13"/>
  <cols>
    <col min="1" max="1" width="14.09765625" style="61" customWidth="1"/>
    <col min="2" max="2" width="57.296875" style="21" customWidth="1"/>
    <col min="3" max="3" width="21.3984375" style="21" customWidth="1"/>
    <col min="4" max="4" width="12" style="21" customWidth="1"/>
    <col min="5" max="5" width="13.796875" style="21" bestFit="1" customWidth="1"/>
    <col min="6" max="6" width="14.09765625" style="21" customWidth="1"/>
    <col min="7" max="7" width="19.09765625" style="21" customWidth="1"/>
    <col min="8" max="8" width="15.69921875" style="121" customWidth="1"/>
    <col min="9" max="9" width="13.3984375" style="121" customWidth="1"/>
    <col min="10" max="10" width="3.69921875" style="68" customWidth="1"/>
    <col min="11" max="11" width="25" style="21" bestFit="1" customWidth="1"/>
    <col min="12" max="12" width="3" style="21" customWidth="1"/>
    <col min="13" max="13" width="21.69921875" style="21" customWidth="1"/>
    <col min="14" max="14" width="5.09765625" style="21" customWidth="1"/>
    <col min="15" max="15" width="16" style="21" customWidth="1"/>
    <col min="16" max="16384" width="9.296875" style="21"/>
  </cols>
  <sheetData>
    <row r="1" spans="1:20" ht="30.5">
      <c r="A1" s="129" t="s">
        <v>383</v>
      </c>
      <c r="B1" s="58"/>
      <c r="C1" s="150" t="s">
        <v>384</v>
      </c>
      <c r="D1" s="150"/>
      <c r="E1" s="150"/>
      <c r="F1" s="150"/>
      <c r="G1" s="150"/>
      <c r="H1" s="150"/>
      <c r="I1" s="150"/>
      <c r="J1" s="150"/>
    </row>
    <row r="2" spans="1:20">
      <c r="B2" s="21" t="s">
        <v>0</v>
      </c>
      <c r="C2" s="62">
        <v>41821</v>
      </c>
      <c r="D2" s="148"/>
      <c r="E2" s="63"/>
      <c r="F2" s="59"/>
      <c r="G2" s="59"/>
      <c r="J2" s="60"/>
    </row>
    <row r="3" spans="1:20">
      <c r="B3" s="7" t="s">
        <v>1</v>
      </c>
      <c r="C3" s="62">
        <v>42185</v>
      </c>
      <c r="D3" s="149"/>
      <c r="E3" s="59"/>
      <c r="F3" s="59"/>
      <c r="G3" s="59"/>
      <c r="J3" s="60"/>
    </row>
    <row r="4" spans="1:20">
      <c r="B4" s="7"/>
      <c r="C4" s="64"/>
      <c r="D4" s="59"/>
      <c r="E4" s="59"/>
      <c r="F4" s="59"/>
      <c r="G4" s="59"/>
      <c r="J4" s="60"/>
    </row>
    <row r="5" spans="1:20">
      <c r="B5" s="7"/>
      <c r="C5" s="65" t="s">
        <v>2</v>
      </c>
      <c r="D5" s="66" t="s">
        <v>3</v>
      </c>
      <c r="E5" s="66" t="s">
        <v>4</v>
      </c>
      <c r="F5" s="66" t="s">
        <v>5</v>
      </c>
      <c r="G5" s="66" t="s">
        <v>6</v>
      </c>
      <c r="H5" s="122" t="s">
        <v>9</v>
      </c>
      <c r="I5" s="122" t="s">
        <v>9</v>
      </c>
      <c r="J5" s="67"/>
      <c r="K5" s="66" t="s">
        <v>7</v>
      </c>
      <c r="M5" s="66" t="s">
        <v>8</v>
      </c>
      <c r="N5" s="67"/>
      <c r="O5" s="67"/>
      <c r="P5" s="68"/>
    </row>
    <row r="6" spans="1:20" ht="30" customHeight="1">
      <c r="A6" s="63"/>
      <c r="B6" s="7"/>
      <c r="C6" s="69" t="s">
        <v>10</v>
      </c>
      <c r="D6" s="69" t="s">
        <v>11</v>
      </c>
      <c r="E6" s="69" t="s">
        <v>12</v>
      </c>
      <c r="F6" s="69" t="s">
        <v>13</v>
      </c>
      <c r="G6" s="69" t="s">
        <v>14</v>
      </c>
      <c r="H6" s="131" t="s">
        <v>259</v>
      </c>
      <c r="I6" s="131" t="s">
        <v>260</v>
      </c>
      <c r="J6" s="21"/>
      <c r="K6" s="70" t="s">
        <v>15</v>
      </c>
      <c r="M6" s="71" t="s">
        <v>253</v>
      </c>
      <c r="N6" s="72"/>
      <c r="O6" s="11"/>
      <c r="P6" s="68"/>
      <c r="Q6" s="72"/>
      <c r="R6" s="68"/>
      <c r="S6" s="72"/>
      <c r="T6" s="68"/>
    </row>
    <row r="7" spans="1:20" ht="26">
      <c r="A7" s="63"/>
      <c r="B7" s="73"/>
      <c r="C7" s="74"/>
      <c r="D7" s="74"/>
      <c r="E7" s="74" t="s">
        <v>16</v>
      </c>
      <c r="F7" s="74"/>
      <c r="G7" s="74" t="s">
        <v>17</v>
      </c>
      <c r="H7" s="132"/>
      <c r="I7" s="132"/>
      <c r="J7" s="21"/>
      <c r="K7" s="75" t="s">
        <v>18</v>
      </c>
      <c r="M7" s="135" t="s">
        <v>355</v>
      </c>
      <c r="N7" s="72"/>
      <c r="O7" s="72"/>
      <c r="Q7" s="72"/>
      <c r="R7" s="68"/>
      <c r="S7" s="11"/>
      <c r="T7" s="68"/>
    </row>
    <row r="8" spans="1:20">
      <c r="A8" s="76"/>
      <c r="C8" s="77"/>
      <c r="D8" s="78"/>
      <c r="F8" s="78"/>
      <c r="G8" s="79"/>
      <c r="H8" s="133"/>
      <c r="I8" s="133"/>
      <c r="J8" s="21"/>
      <c r="K8" s="80"/>
      <c r="M8" s="134"/>
      <c r="N8" s="72"/>
      <c r="O8" s="72"/>
      <c r="Q8" s="72"/>
      <c r="R8" s="68"/>
      <c r="S8" s="72"/>
      <c r="T8" s="68"/>
    </row>
    <row r="9" spans="1:20" ht="15.5">
      <c r="A9" s="21"/>
      <c r="C9" s="1"/>
      <c r="D9" s="1"/>
      <c r="E9" s="1"/>
      <c r="F9" s="1"/>
      <c r="G9" s="1"/>
      <c r="H9" s="123"/>
      <c r="I9" s="123"/>
      <c r="J9" s="9"/>
      <c r="M9" s="81"/>
    </row>
    <row r="10" spans="1:20" ht="15.5">
      <c r="A10" s="63"/>
      <c r="C10" s="1"/>
      <c r="D10" s="1"/>
      <c r="E10" s="1"/>
      <c r="F10" s="1"/>
      <c r="G10" s="1"/>
      <c r="H10" s="123"/>
      <c r="I10" s="123"/>
      <c r="J10" s="9"/>
      <c r="K10" s="63" t="s">
        <v>251</v>
      </c>
      <c r="M10" s="81"/>
    </row>
    <row r="11" spans="1:20">
      <c r="A11" s="63" t="s">
        <v>161</v>
      </c>
      <c r="B11" s="58" t="s">
        <v>156</v>
      </c>
      <c r="C11" s="1"/>
      <c r="D11" s="1"/>
      <c r="E11" s="1"/>
      <c r="F11" s="1"/>
      <c r="G11" s="1"/>
      <c r="H11" s="124"/>
      <c r="I11" s="124"/>
      <c r="J11" s="9"/>
      <c r="K11" s="63" t="s">
        <v>252</v>
      </c>
      <c r="M11" s="81"/>
    </row>
    <row r="12" spans="1:20">
      <c r="A12" s="82" t="s">
        <v>62</v>
      </c>
      <c r="B12" s="116" t="s">
        <v>191</v>
      </c>
      <c r="C12" s="55">
        <f>SUM('BUNGALOW:WIDEHORIZONS, TM'!C12)</f>
        <v>36964499</v>
      </c>
      <c r="D12" s="55">
        <f>SUM('BUNGALOW:WIDEHORIZONS, TM'!D12)</f>
        <v>0</v>
      </c>
      <c r="E12" s="54">
        <f>SUM('BUNGALOW:WIDEHORIZONS, TM'!E12)</f>
        <v>36964499</v>
      </c>
      <c r="F12" s="55">
        <f>SUM('BUNGALOW:WIDEHORIZONS, TM'!F12)</f>
        <v>0</v>
      </c>
      <c r="G12" s="249">
        <f>SUM('BUNGALOW:WIDEHORIZONS, TM'!G12)</f>
        <v>36964499</v>
      </c>
      <c r="H12" s="250" t="s">
        <v>346</v>
      </c>
      <c r="I12" s="251">
        <f>G17</f>
        <v>37501586.18</v>
      </c>
      <c r="J12" s="8"/>
      <c r="K12" s="109">
        <f t="shared" ref="K12:K17" si="0">G12/$G$17</f>
        <v>0.98567828098198063</v>
      </c>
      <c r="M12" s="114">
        <f>IFERROR(G12/G194,0)</f>
        <v>171.61819135699295</v>
      </c>
    </row>
    <row r="13" spans="1:20">
      <c r="A13" s="82" t="s">
        <v>64</v>
      </c>
      <c r="B13" s="116" t="s">
        <v>192</v>
      </c>
      <c r="C13" s="55">
        <f>SUM('BUNGALOW:WIDEHORIZONS, TM'!C13)</f>
        <v>205055.18</v>
      </c>
      <c r="D13" s="55">
        <f>SUM('BUNGALOW:WIDEHORIZONS, TM'!D13)</f>
        <v>0</v>
      </c>
      <c r="E13" s="54">
        <f>SUM('BUNGALOW:WIDEHORIZONS, TM'!E13)</f>
        <v>205055.18</v>
      </c>
      <c r="F13" s="55">
        <f>SUM('BUNGALOW:WIDEHORIZONS, TM'!F13)</f>
        <v>0</v>
      </c>
      <c r="G13" s="249">
        <f>SUM('BUNGALOW:WIDEHORIZONS, TM'!G13)</f>
        <v>205055.18</v>
      </c>
      <c r="H13" s="252" t="s">
        <v>347</v>
      </c>
      <c r="I13" s="253">
        <f>G183</f>
        <v>34864797.299999997</v>
      </c>
      <c r="J13" s="8"/>
      <c r="K13" s="109">
        <f t="shared" si="0"/>
        <v>5.467906851080292E-3</v>
      </c>
      <c r="M13" s="114">
        <f>IFERROR(G13/G195,0)</f>
        <v>225.33536263736264</v>
      </c>
    </row>
    <row r="14" spans="1:20">
      <c r="A14" s="82" t="s">
        <v>66</v>
      </c>
      <c r="B14" s="116" t="s">
        <v>193</v>
      </c>
      <c r="C14" s="55">
        <f>SUM('BUNGALOW:WIDEHORIZONS, TM'!C14)</f>
        <v>74602</v>
      </c>
      <c r="D14" s="55">
        <f>SUM('BUNGALOW:WIDEHORIZONS, TM'!D14)</f>
        <v>0</v>
      </c>
      <c r="E14" s="54">
        <f>SUM('BUNGALOW:WIDEHORIZONS, TM'!E14)</f>
        <v>74602</v>
      </c>
      <c r="F14" s="55">
        <f>SUM('BUNGALOW:WIDEHORIZONS, TM'!F14)</f>
        <v>0</v>
      </c>
      <c r="G14" s="249">
        <f>SUM('BUNGALOW:WIDEHORIZONS, TM'!G14)</f>
        <v>74602</v>
      </c>
      <c r="H14" s="252" t="s">
        <v>348</v>
      </c>
      <c r="I14" s="253">
        <f>G198</f>
        <v>216681</v>
      </c>
      <c r="J14" s="8"/>
      <c r="K14" s="109">
        <f t="shared" si="0"/>
        <v>1.9893025228833136E-3</v>
      </c>
      <c r="M14" s="114">
        <f>IFERROR(G14/G196,0)</f>
        <v>194.78328981723237</v>
      </c>
    </row>
    <row r="15" spans="1:20">
      <c r="A15" s="82" t="s">
        <v>68</v>
      </c>
      <c r="B15" s="117" t="s">
        <v>194</v>
      </c>
      <c r="C15" s="55">
        <f>SUM('BUNGALOW:WIDEHORIZONS, TM'!C15)</f>
        <v>0</v>
      </c>
      <c r="D15" s="55">
        <f>SUM('BUNGALOW:WIDEHORIZONS, TM'!D15)</f>
        <v>0</v>
      </c>
      <c r="E15" s="54">
        <f>SUM('BUNGALOW:WIDEHORIZONS, TM'!E15)</f>
        <v>0</v>
      </c>
      <c r="F15" s="55">
        <f>SUM('BUNGALOW:WIDEHORIZONS, TM'!F15)</f>
        <v>0</v>
      </c>
      <c r="G15" s="249">
        <f>SUM('BUNGALOW:WIDEHORIZONS, TM'!G15)</f>
        <v>0</v>
      </c>
      <c r="H15" s="252" t="s">
        <v>349</v>
      </c>
      <c r="I15" s="253">
        <f>G201</f>
        <v>627</v>
      </c>
      <c r="J15" s="8"/>
      <c r="K15" s="109">
        <f t="shared" si="0"/>
        <v>0</v>
      </c>
      <c r="M15" s="114">
        <f>IFERROR(G15/G197,0)</f>
        <v>0</v>
      </c>
    </row>
    <row r="16" spans="1:20">
      <c r="A16" s="82" t="s">
        <v>145</v>
      </c>
      <c r="B16" s="118" t="s">
        <v>195</v>
      </c>
      <c r="C16" s="55">
        <f>SUM('BUNGALOW:WIDEHORIZONS, TM'!C16)</f>
        <v>248713</v>
      </c>
      <c r="D16" s="55">
        <f>SUM('BUNGALOW:WIDEHORIZONS, TM'!D16)</f>
        <v>8717</v>
      </c>
      <c r="E16" s="54">
        <f>SUM('BUNGALOW:WIDEHORIZONS, TM'!E16)</f>
        <v>257430</v>
      </c>
      <c r="F16" s="55">
        <f>SUM('BUNGALOW:WIDEHORIZONS, TM'!F16)</f>
        <v>0</v>
      </c>
      <c r="G16" s="249">
        <f>SUM('BUNGALOW:WIDEHORIZONS, TM'!G16)</f>
        <v>257430</v>
      </c>
      <c r="H16" s="252" t="s">
        <v>350</v>
      </c>
      <c r="I16" s="253">
        <f>G205</f>
        <v>228855</v>
      </c>
      <c r="J16" s="8"/>
      <c r="K16" s="109">
        <f t="shared" si="0"/>
        <v>6.8645096440558082E-3</v>
      </c>
      <c r="M16" s="114" t="s">
        <v>196</v>
      </c>
      <c r="P16" s="68"/>
    </row>
    <row r="17" spans="1:20" ht="23.25" customHeight="1">
      <c r="A17" s="82"/>
      <c r="B17" s="119" t="s">
        <v>314</v>
      </c>
      <c r="C17" s="54">
        <f>SUM(C12:C16)</f>
        <v>37492869.18</v>
      </c>
      <c r="D17" s="54">
        <f>SUM(D12:D16)</f>
        <v>8717</v>
      </c>
      <c r="E17" s="54">
        <f>SUM(E12:E16)</f>
        <v>37501586.18</v>
      </c>
      <c r="F17" s="54">
        <f>SUM(F12:F16)</f>
        <v>0</v>
      </c>
      <c r="G17" s="249">
        <f>SUM(G12:G16)</f>
        <v>37501586.18</v>
      </c>
      <c r="H17" s="252"/>
      <c r="I17" s="253"/>
      <c r="J17" s="8"/>
      <c r="K17" s="109">
        <f t="shared" si="0"/>
        <v>1</v>
      </c>
      <c r="M17" s="114">
        <f>IFERROR(G17/G198,0)</f>
        <v>173.07279447667307</v>
      </c>
      <c r="O17" s="72"/>
      <c r="P17" s="68"/>
    </row>
    <row r="18" spans="1:20">
      <c r="A18" s="76"/>
      <c r="B18" s="84"/>
      <c r="C18" s="41"/>
      <c r="D18" s="41"/>
      <c r="E18" s="41"/>
      <c r="F18" s="41"/>
      <c r="G18" s="41"/>
      <c r="H18" s="252" t="s">
        <v>188</v>
      </c>
      <c r="I18" s="253">
        <f>H183</f>
        <v>1183315.6299999999</v>
      </c>
      <c r="J18" s="21"/>
      <c r="K18" s="80"/>
      <c r="M18" s="14"/>
      <c r="N18" s="72"/>
      <c r="O18" s="72"/>
      <c r="P18" s="68"/>
      <c r="Q18" s="72"/>
      <c r="R18" s="68"/>
      <c r="S18" s="72"/>
      <c r="T18" s="68"/>
    </row>
    <row r="19" spans="1:20" ht="26">
      <c r="A19" s="85" t="s">
        <v>158</v>
      </c>
      <c r="B19" s="58" t="s">
        <v>157</v>
      </c>
      <c r="C19" s="77"/>
      <c r="D19" s="78"/>
      <c r="F19" s="78"/>
      <c r="G19" s="79"/>
      <c r="H19" s="254" t="s">
        <v>309</v>
      </c>
      <c r="I19" s="255">
        <f>I183</f>
        <v>1241493.75</v>
      </c>
      <c r="J19" s="21"/>
      <c r="K19" s="63" t="s">
        <v>254</v>
      </c>
      <c r="M19" s="14"/>
      <c r="N19" s="72"/>
      <c r="O19" s="68"/>
      <c r="Q19" s="72"/>
      <c r="R19" s="68"/>
      <c r="S19" s="72"/>
      <c r="T19" s="68"/>
    </row>
    <row r="20" spans="1:20">
      <c r="A20" s="86" t="s">
        <v>109</v>
      </c>
      <c r="B20" s="7" t="s">
        <v>19</v>
      </c>
      <c r="C20" s="56"/>
      <c r="D20" s="1"/>
      <c r="E20" s="1"/>
      <c r="F20" s="1"/>
      <c r="G20" s="1"/>
      <c r="H20" s="124"/>
      <c r="I20" s="124"/>
      <c r="J20" s="9"/>
      <c r="K20" s="63" t="s">
        <v>313</v>
      </c>
      <c r="M20" s="68"/>
      <c r="N20" s="68"/>
    </row>
    <row r="21" spans="1:20">
      <c r="A21" s="86" t="s">
        <v>110</v>
      </c>
      <c r="B21" s="2" t="s">
        <v>20</v>
      </c>
      <c r="C21" s="19">
        <f>SUM('BUNGALOW:WIDEHORIZONS, TM'!C21)</f>
        <v>1121380</v>
      </c>
      <c r="D21" s="19">
        <f>SUM('BUNGALOW:WIDEHORIZONS, TM'!D21)</f>
        <v>29650.18</v>
      </c>
      <c r="E21" s="54">
        <f>SUM('BUNGALOW:WIDEHORIZONS, TM'!E21)</f>
        <v>1151030.18</v>
      </c>
      <c r="F21" s="19">
        <f>SUM('BUNGALOW:WIDEHORIZONS, TM'!F21)</f>
        <v>0</v>
      </c>
      <c r="G21" s="54">
        <f>SUM('BUNGALOW:WIDEHORIZONS, TM'!G21)</f>
        <v>1151030.18</v>
      </c>
      <c r="H21" s="137">
        <f>SUM('BUNGALOW:WIDEHORIZONS, TM'!J21)</f>
        <v>27935.08</v>
      </c>
      <c r="I21" s="137">
        <f>SUM('BUNGALOW:WIDEHORIZONS, TM'!K21)</f>
        <v>30242.080000000002</v>
      </c>
      <c r="J21" s="8"/>
      <c r="K21" s="109">
        <f>G21/$G$183</f>
        <v>3.3014107900750655E-2</v>
      </c>
      <c r="M21" s="110">
        <f>G21/$G$198</f>
        <v>5.3120955690623539</v>
      </c>
    </row>
    <row r="22" spans="1:20">
      <c r="A22" s="86" t="s">
        <v>111</v>
      </c>
      <c r="B22" s="2" t="s">
        <v>21</v>
      </c>
      <c r="C22" s="19">
        <f>SUM('BUNGALOW:WIDEHORIZONS, TM'!C22)</f>
        <v>150085</v>
      </c>
      <c r="D22" s="19">
        <f>SUM('BUNGALOW:WIDEHORIZONS, TM'!D22)</f>
        <v>0</v>
      </c>
      <c r="E22" s="54">
        <f>SUM('BUNGALOW:WIDEHORIZONS, TM'!E22)</f>
        <v>150085</v>
      </c>
      <c r="F22" s="19">
        <f>SUM('BUNGALOW:WIDEHORIZONS, TM'!F22)</f>
        <v>0</v>
      </c>
      <c r="G22" s="54">
        <f>SUM('BUNGALOW:WIDEHORIZONS, TM'!G22)</f>
        <v>150085</v>
      </c>
      <c r="H22" s="137">
        <f>SUM('BUNGALOW:WIDEHORIZONS, TM'!J22)</f>
        <v>4000</v>
      </c>
      <c r="I22" s="137">
        <f>SUM('BUNGALOW:WIDEHORIZONS, TM'!K22)</f>
        <v>4160</v>
      </c>
      <c r="J22" s="8"/>
      <c r="K22" s="109">
        <f t="shared" ref="K22:K57" si="1">G22/$G$183</f>
        <v>4.3047719081389874E-3</v>
      </c>
      <c r="M22" s="110">
        <f>G22/$G$198</f>
        <v>0.69265417826205344</v>
      </c>
    </row>
    <row r="23" spans="1:20">
      <c r="A23" s="86" t="s">
        <v>112</v>
      </c>
      <c r="B23" s="2" t="s">
        <v>22</v>
      </c>
      <c r="C23" s="19">
        <f>SUM('BUNGALOW:WIDEHORIZONS, TM'!C23)</f>
        <v>538426.79</v>
      </c>
      <c r="D23" s="19">
        <f>SUM('BUNGALOW:WIDEHORIZONS, TM'!D23)</f>
        <v>53696.32</v>
      </c>
      <c r="E23" s="54">
        <f>SUM('BUNGALOW:WIDEHORIZONS, TM'!E23)</f>
        <v>592123.11</v>
      </c>
      <c r="F23" s="19">
        <f>SUM('BUNGALOW:WIDEHORIZONS, TM'!F23)</f>
        <v>0</v>
      </c>
      <c r="G23" s="54">
        <f>SUM('BUNGALOW:WIDEHORIZONS, TM'!G23)</f>
        <v>592123.11</v>
      </c>
      <c r="H23" s="137">
        <f>SUM('BUNGALOW:WIDEHORIZONS, TM'!J23)</f>
        <v>27641.86</v>
      </c>
      <c r="I23" s="137">
        <f>SUM('BUNGALOW:WIDEHORIZONS, TM'!K23)</f>
        <v>30039.68</v>
      </c>
      <c r="J23" s="8"/>
      <c r="K23" s="109">
        <f t="shared" si="1"/>
        <v>1.6983408935522481E-2</v>
      </c>
      <c r="M23" s="110">
        <f>G23/$G$198</f>
        <v>2.7326951140155344</v>
      </c>
    </row>
    <row r="24" spans="1:20">
      <c r="A24" s="86" t="s">
        <v>113</v>
      </c>
      <c r="B24" s="2" t="s">
        <v>23</v>
      </c>
      <c r="C24" s="19">
        <f>SUM('BUNGALOW:WIDEHORIZONS, TM'!C24)</f>
        <v>2258482</v>
      </c>
      <c r="D24" s="19">
        <f>SUM('BUNGALOW:WIDEHORIZONS, TM'!D24)</f>
        <v>-1777251.01</v>
      </c>
      <c r="E24" s="54">
        <f>SUM('BUNGALOW:WIDEHORIZONS, TM'!E24)</f>
        <v>481230.99</v>
      </c>
      <c r="F24" s="19">
        <f>SUM('BUNGALOW:WIDEHORIZONS, TM'!F24)</f>
        <v>0</v>
      </c>
      <c r="G24" s="54">
        <f>SUM('BUNGALOW:WIDEHORIZONS, TM'!G24)</f>
        <v>481230.99</v>
      </c>
      <c r="H24" s="126"/>
      <c r="I24" s="126"/>
      <c r="J24" s="8"/>
      <c r="K24" s="109">
        <f t="shared" si="1"/>
        <v>1.3802776074077448E-2</v>
      </c>
      <c r="M24" s="110">
        <f t="shared" ref="M24:M43" si="2">G24/$G$198</f>
        <v>2.2209191853462</v>
      </c>
    </row>
    <row r="25" spans="1:20">
      <c r="A25" s="86" t="s">
        <v>164</v>
      </c>
      <c r="B25" s="2" t="s">
        <v>163</v>
      </c>
      <c r="C25" s="19">
        <f>SUM('BUNGALOW:WIDEHORIZONS, TM'!C25)</f>
        <v>21600</v>
      </c>
      <c r="D25" s="19">
        <f>SUM('BUNGALOW:WIDEHORIZONS, TM'!D25)</f>
        <v>0</v>
      </c>
      <c r="E25" s="54">
        <f>SUM('BUNGALOW:WIDEHORIZONS, TM'!E25)</f>
        <v>21600</v>
      </c>
      <c r="F25" s="19">
        <f>SUM('BUNGALOW:WIDEHORIZONS, TM'!F25)</f>
        <v>0</v>
      </c>
      <c r="G25" s="54">
        <f>SUM('BUNGALOW:WIDEHORIZONS, TM'!G25)</f>
        <v>21600</v>
      </c>
      <c r="H25" s="126"/>
      <c r="I25" s="126"/>
      <c r="J25" s="8"/>
      <c r="K25" s="109">
        <f t="shared" si="1"/>
        <v>6.1953608432423039E-4</v>
      </c>
      <c r="M25" s="110">
        <f t="shared" si="2"/>
        <v>9.9685713098979611E-2</v>
      </c>
    </row>
    <row r="26" spans="1:20">
      <c r="A26" s="86" t="s">
        <v>114</v>
      </c>
      <c r="B26" s="2" t="s">
        <v>24</v>
      </c>
      <c r="C26" s="19">
        <f>SUM('BUNGALOW:WIDEHORIZONS, TM'!C26)</f>
        <v>957013</v>
      </c>
      <c r="D26" s="19">
        <f>SUM('BUNGALOW:WIDEHORIZONS, TM'!D26)</f>
        <v>-208019</v>
      </c>
      <c r="E26" s="54">
        <f>SUM('BUNGALOW:WIDEHORIZONS, TM'!E26)</f>
        <v>748994</v>
      </c>
      <c r="F26" s="19">
        <f>SUM('BUNGALOW:WIDEHORIZONS, TM'!F26)</f>
        <v>0</v>
      </c>
      <c r="G26" s="54">
        <f>SUM('BUNGALOW:WIDEHORIZONS, TM'!G26)</f>
        <v>748994</v>
      </c>
      <c r="H26" s="126"/>
      <c r="I26" s="126"/>
      <c r="J26" s="8"/>
      <c r="K26" s="109">
        <f t="shared" si="1"/>
        <v>2.1482815275108456E-2</v>
      </c>
      <c r="M26" s="110">
        <f t="shared" si="2"/>
        <v>3.45666671281746</v>
      </c>
    </row>
    <row r="27" spans="1:20">
      <c r="A27" s="86" t="s">
        <v>115</v>
      </c>
      <c r="B27" s="2" t="s">
        <v>165</v>
      </c>
      <c r="C27" s="19">
        <f>SUM('BUNGALOW:WIDEHORIZONS, TM'!C27)</f>
        <v>1705903</v>
      </c>
      <c r="D27" s="19">
        <f>SUM('BUNGALOW:WIDEHORIZONS, TM'!D27)</f>
        <v>-294043</v>
      </c>
      <c r="E27" s="54">
        <f>SUM('BUNGALOW:WIDEHORIZONS, TM'!E27)</f>
        <v>1411860</v>
      </c>
      <c r="F27" s="19">
        <f>SUM('BUNGALOW:WIDEHORIZONS, TM'!F27)</f>
        <v>0</v>
      </c>
      <c r="G27" s="54">
        <f>SUM('BUNGALOW:WIDEHORIZONS, TM'!G27)</f>
        <v>1411860</v>
      </c>
      <c r="H27" s="138"/>
      <c r="I27" s="138"/>
      <c r="J27" s="8"/>
      <c r="K27" s="109">
        <f t="shared" si="1"/>
        <v>4.0495287778426294E-2</v>
      </c>
      <c r="M27" s="110">
        <f t="shared" si="2"/>
        <v>6.515845874811359</v>
      </c>
    </row>
    <row r="28" spans="1:20">
      <c r="A28" s="86" t="s">
        <v>116</v>
      </c>
      <c r="B28" s="2" t="s">
        <v>25</v>
      </c>
      <c r="C28" s="19">
        <f>SUM('BUNGALOW:WIDEHORIZONS, TM'!C28)</f>
        <v>5608.85</v>
      </c>
      <c r="D28" s="19">
        <f>SUM('BUNGALOW:WIDEHORIZONS, TM'!D28)</f>
        <v>-591</v>
      </c>
      <c r="E28" s="54">
        <f>SUM('BUNGALOW:WIDEHORIZONS, TM'!E28)</f>
        <v>5017.8500000000004</v>
      </c>
      <c r="F28" s="19">
        <f>SUM('BUNGALOW:WIDEHORIZONS, TM'!F28)</f>
        <v>0</v>
      </c>
      <c r="G28" s="54">
        <f>SUM('BUNGALOW:WIDEHORIZONS, TM'!G28)</f>
        <v>5017.8500000000004</v>
      </c>
      <c r="H28" s="138"/>
      <c r="I28" s="138"/>
      <c r="J28" s="8"/>
      <c r="K28" s="109">
        <f t="shared" si="1"/>
        <v>1.4392310836696019E-4</v>
      </c>
      <c r="M28" s="110">
        <f t="shared" si="2"/>
        <v>2.3157775716375686E-2</v>
      </c>
    </row>
    <row r="29" spans="1:20">
      <c r="A29" s="86" t="s">
        <v>117</v>
      </c>
      <c r="B29" s="2" t="s">
        <v>26</v>
      </c>
      <c r="C29" s="19">
        <f>SUM('BUNGALOW:WIDEHORIZONS, TM'!C29)</f>
        <v>148452.78</v>
      </c>
      <c r="D29" s="19">
        <f>SUM('BUNGALOW:WIDEHORIZONS, TM'!D29)</f>
        <v>13262</v>
      </c>
      <c r="E29" s="54">
        <f>SUM('BUNGALOW:WIDEHORIZONS, TM'!E29)</f>
        <v>161714.78</v>
      </c>
      <c r="F29" s="19">
        <f>SUM('BUNGALOW:WIDEHORIZONS, TM'!F29)</f>
        <v>0</v>
      </c>
      <c r="G29" s="54">
        <f>SUM('BUNGALOW:WIDEHORIZONS, TM'!G29)</f>
        <v>161714.78</v>
      </c>
      <c r="H29" s="138"/>
      <c r="I29" s="138"/>
      <c r="J29" s="8"/>
      <c r="K29" s="109">
        <f t="shared" si="1"/>
        <v>4.6383398878960362E-3</v>
      </c>
      <c r="M29" s="110">
        <f t="shared" si="2"/>
        <v>0.7463265353215095</v>
      </c>
    </row>
    <row r="30" spans="1:20">
      <c r="A30" s="86" t="s">
        <v>118</v>
      </c>
      <c r="B30" s="2" t="s">
        <v>27</v>
      </c>
      <c r="C30" s="19">
        <f>SUM('BUNGALOW:WIDEHORIZONS, TM'!C30)</f>
        <v>97189.759999999995</v>
      </c>
      <c r="D30" s="19">
        <f>SUM('BUNGALOW:WIDEHORIZONS, TM'!D30)</f>
        <v>1744</v>
      </c>
      <c r="E30" s="54">
        <f>SUM('BUNGALOW:WIDEHORIZONS, TM'!E30)</f>
        <v>98933.759999999995</v>
      </c>
      <c r="F30" s="19">
        <f>SUM('BUNGALOW:WIDEHORIZONS, TM'!F30)</f>
        <v>0</v>
      </c>
      <c r="G30" s="54">
        <f>SUM('BUNGALOW:WIDEHORIZONS, TM'!G30)</f>
        <v>98933.759999999995</v>
      </c>
      <c r="H30" s="138"/>
      <c r="I30" s="138"/>
      <c r="J30" s="8"/>
      <c r="K30" s="109">
        <f t="shared" si="1"/>
        <v>2.8376404758274618E-3</v>
      </c>
      <c r="M30" s="110">
        <f t="shared" si="2"/>
        <v>0.45658714885015295</v>
      </c>
    </row>
    <row r="31" spans="1:20">
      <c r="A31" s="86" t="s">
        <v>119</v>
      </c>
      <c r="B31" s="2" t="s">
        <v>28</v>
      </c>
      <c r="C31" s="19">
        <f>SUM('BUNGALOW:WIDEHORIZONS, TM'!C31)</f>
        <v>105063.37</v>
      </c>
      <c r="D31" s="19">
        <f>SUM('BUNGALOW:WIDEHORIZONS, TM'!D31)</f>
        <v>-14534</v>
      </c>
      <c r="E31" s="54">
        <f>SUM('BUNGALOW:WIDEHORIZONS, TM'!E31)</f>
        <v>90529.37</v>
      </c>
      <c r="F31" s="19">
        <f>SUM('BUNGALOW:WIDEHORIZONS, TM'!F31)</f>
        <v>0</v>
      </c>
      <c r="G31" s="54">
        <f>SUM('BUNGALOW:WIDEHORIZONS, TM'!G31)</f>
        <v>90529.37</v>
      </c>
      <c r="H31" s="138"/>
      <c r="I31" s="138"/>
      <c r="J31" s="8"/>
      <c r="K31" s="109">
        <f t="shared" si="1"/>
        <v>2.5965838613953452E-3</v>
      </c>
      <c r="M31" s="110">
        <f t="shared" si="2"/>
        <v>0.41780022244682274</v>
      </c>
    </row>
    <row r="32" spans="1:20">
      <c r="A32" s="86" t="s">
        <v>120</v>
      </c>
      <c r="B32" s="2" t="s">
        <v>29</v>
      </c>
      <c r="C32" s="19">
        <f>SUM('BUNGALOW:WIDEHORIZONS, TM'!C32)</f>
        <v>94179.15</v>
      </c>
      <c r="D32" s="19">
        <f>SUM('BUNGALOW:WIDEHORIZONS, TM'!D32)</f>
        <v>25321</v>
      </c>
      <c r="E32" s="54">
        <f>SUM('BUNGALOW:WIDEHORIZONS, TM'!E32)</f>
        <v>119500.15</v>
      </c>
      <c r="F32" s="19">
        <f>SUM('BUNGALOW:WIDEHORIZONS, TM'!F32)</f>
        <v>495</v>
      </c>
      <c r="G32" s="54">
        <f>SUM('BUNGALOW:WIDEHORIZONS, TM'!G32)</f>
        <v>119995.15</v>
      </c>
      <c r="H32" s="138"/>
      <c r="I32" s="138"/>
      <c r="J32" s="8"/>
      <c r="K32" s="109">
        <f t="shared" si="1"/>
        <v>3.4417280263379017E-3</v>
      </c>
      <c r="M32" s="110">
        <f t="shared" si="2"/>
        <v>0.55378713408189917</v>
      </c>
    </row>
    <row r="33" spans="1:13">
      <c r="A33" s="86">
        <v>130</v>
      </c>
      <c r="B33" s="2" t="s">
        <v>166</v>
      </c>
      <c r="C33" s="19">
        <f>SUM('BUNGALOW:WIDEHORIZONS, TM'!C33)</f>
        <v>741.6</v>
      </c>
      <c r="D33" s="19">
        <f>SUM('BUNGALOW:WIDEHORIZONS, TM'!D33)</f>
        <v>0</v>
      </c>
      <c r="E33" s="54">
        <f>SUM('BUNGALOW:WIDEHORIZONS, TM'!E33)</f>
        <v>741.6</v>
      </c>
      <c r="F33" s="19">
        <f>SUM('BUNGALOW:WIDEHORIZONS, TM'!F33)</f>
        <v>0</v>
      </c>
      <c r="G33" s="54">
        <f>SUM('BUNGALOW:WIDEHORIZONS, TM'!G33)</f>
        <v>741.6</v>
      </c>
      <c r="H33" s="138"/>
      <c r="I33" s="138"/>
      <c r="J33" s="8"/>
      <c r="K33" s="109">
        <f t="shared" si="1"/>
        <v>2.1270738895131913E-5</v>
      </c>
      <c r="M33" s="110">
        <f t="shared" si="2"/>
        <v>3.4225428163982999E-3</v>
      </c>
    </row>
    <row r="34" spans="1:13">
      <c r="A34" s="86" t="s">
        <v>121</v>
      </c>
      <c r="B34" s="2" t="s">
        <v>30</v>
      </c>
      <c r="C34" s="19">
        <f>SUM('BUNGALOW:WIDEHORIZONS, TM'!C34)</f>
        <v>91068</v>
      </c>
      <c r="D34" s="19">
        <f>SUM('BUNGALOW:WIDEHORIZONS, TM'!D34)</f>
        <v>24670</v>
      </c>
      <c r="E34" s="54">
        <f>SUM('BUNGALOW:WIDEHORIZONS, TM'!E34)</f>
        <v>115738</v>
      </c>
      <c r="F34" s="19">
        <f>SUM('BUNGALOW:WIDEHORIZONS, TM'!F34)</f>
        <v>0</v>
      </c>
      <c r="G34" s="54">
        <f>SUM('BUNGALOW:WIDEHORIZONS, TM'!G34)</f>
        <v>115738</v>
      </c>
      <c r="H34" s="138"/>
      <c r="I34" s="138"/>
      <c r="J34" s="8"/>
      <c r="K34" s="109">
        <f t="shared" si="1"/>
        <v>3.3196234873850827E-3</v>
      </c>
      <c r="M34" s="110">
        <f t="shared" si="2"/>
        <v>0.5341400491967454</v>
      </c>
    </row>
    <row r="35" spans="1:13">
      <c r="A35" s="86" t="s">
        <v>122</v>
      </c>
      <c r="B35" s="2" t="s">
        <v>31</v>
      </c>
      <c r="C35" s="19">
        <f>SUM('BUNGALOW:WIDEHORIZONS, TM'!C35)</f>
        <v>23177</v>
      </c>
      <c r="D35" s="19">
        <f>SUM('BUNGALOW:WIDEHORIZONS, TM'!D35)</f>
        <v>26449</v>
      </c>
      <c r="E35" s="54">
        <f>SUM('BUNGALOW:WIDEHORIZONS, TM'!E35)</f>
        <v>49626</v>
      </c>
      <c r="F35" s="19">
        <f>SUM('BUNGALOW:WIDEHORIZONS, TM'!F35)</f>
        <v>0</v>
      </c>
      <c r="G35" s="54">
        <f>SUM('BUNGALOW:WIDEHORIZONS, TM'!G35)</f>
        <v>49626</v>
      </c>
      <c r="H35" s="138"/>
      <c r="I35" s="138"/>
      <c r="J35" s="8"/>
      <c r="K35" s="109">
        <f t="shared" si="1"/>
        <v>1.4233841537349195E-3</v>
      </c>
      <c r="M35" s="110">
        <f t="shared" si="2"/>
        <v>0.22902792584490564</v>
      </c>
    </row>
    <row r="36" spans="1:13">
      <c r="A36" s="86" t="s">
        <v>123</v>
      </c>
      <c r="B36" s="2" t="s">
        <v>32</v>
      </c>
      <c r="C36" s="19">
        <f>SUM('BUNGALOW:WIDEHORIZONS, TM'!C36)</f>
        <v>50189</v>
      </c>
      <c r="D36" s="19">
        <f>SUM('BUNGALOW:WIDEHORIZONS, TM'!D36)</f>
        <v>-1870</v>
      </c>
      <c r="E36" s="54">
        <f>SUM('BUNGALOW:WIDEHORIZONS, TM'!E36)</f>
        <v>48319</v>
      </c>
      <c r="F36" s="19">
        <f>SUM('BUNGALOW:WIDEHORIZONS, TM'!F36)</f>
        <v>0</v>
      </c>
      <c r="G36" s="54">
        <f>SUM('BUNGALOW:WIDEHORIZONS, TM'!G36)</f>
        <v>48319</v>
      </c>
      <c r="H36" s="138"/>
      <c r="I36" s="138"/>
      <c r="J36" s="8"/>
      <c r="K36" s="109">
        <f t="shared" si="1"/>
        <v>1.3858964841880783E-3</v>
      </c>
      <c r="M36" s="110">
        <f t="shared" si="2"/>
        <v>0.22299601718655535</v>
      </c>
    </row>
    <row r="37" spans="1:13">
      <c r="A37" s="86" t="s">
        <v>124</v>
      </c>
      <c r="B37" s="2" t="s">
        <v>33</v>
      </c>
      <c r="C37" s="19">
        <f>SUM('BUNGALOW:WIDEHORIZONS, TM'!C37)</f>
        <v>1622771</v>
      </c>
      <c r="D37" s="19">
        <f>SUM('BUNGALOW:WIDEHORIZONS, TM'!D37)</f>
        <v>0</v>
      </c>
      <c r="E37" s="54">
        <f>SUM('BUNGALOW:WIDEHORIZONS, TM'!E37)</f>
        <v>1622771</v>
      </c>
      <c r="F37" s="19">
        <f>SUM('BUNGALOW:WIDEHORIZONS, TM'!F37)</f>
        <v>0</v>
      </c>
      <c r="G37" s="54">
        <f>SUM('BUNGALOW:WIDEHORIZONS, TM'!G37)</f>
        <v>1622771</v>
      </c>
      <c r="H37" s="138"/>
      <c r="I37" s="138"/>
      <c r="J37" s="8"/>
      <c r="K37" s="109">
        <f t="shared" si="1"/>
        <v>4.6544684772912764E-2</v>
      </c>
      <c r="M37" s="110">
        <f t="shared" si="2"/>
        <v>7.4892168671918631</v>
      </c>
    </row>
    <row r="38" spans="1:13">
      <c r="A38" s="86" t="s">
        <v>125</v>
      </c>
      <c r="B38" s="2" t="s">
        <v>34</v>
      </c>
      <c r="C38" s="19">
        <f>SUM('BUNGALOW:WIDEHORIZONS, TM'!C38)</f>
        <v>20950.64</v>
      </c>
      <c r="D38" s="19">
        <f>SUM('BUNGALOW:WIDEHORIZONS, TM'!D38)</f>
        <v>-12890</v>
      </c>
      <c r="E38" s="54">
        <f>SUM('BUNGALOW:WIDEHORIZONS, TM'!E38)</f>
        <v>8060.6399999999994</v>
      </c>
      <c r="F38" s="19">
        <f>SUM('BUNGALOW:WIDEHORIZONS, TM'!F38)</f>
        <v>0</v>
      </c>
      <c r="G38" s="54">
        <f>SUM('BUNGALOW:WIDEHORIZONS, TM'!G38)</f>
        <v>8060.6399999999994</v>
      </c>
      <c r="H38" s="138"/>
      <c r="I38" s="138"/>
      <c r="J38" s="8"/>
      <c r="K38" s="109">
        <f t="shared" si="1"/>
        <v>2.3119709920126224E-4</v>
      </c>
      <c r="M38" s="110">
        <f t="shared" si="2"/>
        <v>3.7200492890470317E-2</v>
      </c>
    </row>
    <row r="39" spans="1:13">
      <c r="A39" s="86" t="s">
        <v>126</v>
      </c>
      <c r="B39" s="2" t="s">
        <v>35</v>
      </c>
      <c r="C39" s="19">
        <f>SUM('BUNGALOW:WIDEHORIZONS, TM'!C39)</f>
        <v>64832</v>
      </c>
      <c r="D39" s="19">
        <f>SUM('BUNGALOW:WIDEHORIZONS, TM'!D39)</f>
        <v>-64832</v>
      </c>
      <c r="E39" s="54">
        <f>SUM('BUNGALOW:WIDEHORIZONS, TM'!E39)</f>
        <v>0</v>
      </c>
      <c r="F39" s="19">
        <f>SUM('BUNGALOW:WIDEHORIZONS, TM'!F39)</f>
        <v>0</v>
      </c>
      <c r="G39" s="54">
        <f>SUM('BUNGALOW:WIDEHORIZONS, TM'!G39)</f>
        <v>0</v>
      </c>
      <c r="H39" s="138"/>
      <c r="I39" s="138"/>
      <c r="J39" s="8"/>
      <c r="K39" s="109">
        <f t="shared" si="1"/>
        <v>0</v>
      </c>
      <c r="M39" s="110">
        <f t="shared" si="2"/>
        <v>0</v>
      </c>
    </row>
    <row r="40" spans="1:13">
      <c r="A40" s="86" t="s">
        <v>127</v>
      </c>
      <c r="B40" s="2" t="s">
        <v>36</v>
      </c>
      <c r="C40" s="19">
        <f>SUM('BUNGALOW:WIDEHORIZONS, TM'!C40)</f>
        <v>-27217</v>
      </c>
      <c r="D40" s="19">
        <f>SUM('BUNGALOW:WIDEHORIZONS, TM'!D40)</f>
        <v>27217</v>
      </c>
      <c r="E40" s="54">
        <f>SUM('BUNGALOW:WIDEHORIZONS, TM'!E40)</f>
        <v>0</v>
      </c>
      <c r="F40" s="19">
        <f>SUM('BUNGALOW:WIDEHORIZONS, TM'!F40)</f>
        <v>0</v>
      </c>
      <c r="G40" s="54">
        <f>SUM('BUNGALOW:WIDEHORIZONS, TM'!G40)</f>
        <v>0</v>
      </c>
      <c r="H40" s="138"/>
      <c r="I40" s="138"/>
      <c r="J40" s="8"/>
      <c r="K40" s="109">
        <f t="shared" si="1"/>
        <v>0</v>
      </c>
      <c r="M40" s="110">
        <f t="shared" si="2"/>
        <v>0</v>
      </c>
    </row>
    <row r="41" spans="1:13">
      <c r="A41" s="86" t="s">
        <v>128</v>
      </c>
      <c r="B41" s="2" t="s">
        <v>37</v>
      </c>
      <c r="C41" s="19">
        <f>SUM('BUNGALOW:WIDEHORIZONS, TM'!C41)</f>
        <v>0</v>
      </c>
      <c r="D41" s="19">
        <f>SUM('BUNGALOW:WIDEHORIZONS, TM'!D41)</f>
        <v>0</v>
      </c>
      <c r="E41" s="54">
        <f>SUM('BUNGALOW:WIDEHORIZONS, TM'!E41)</f>
        <v>0</v>
      </c>
      <c r="F41" s="19">
        <f>SUM('BUNGALOW:WIDEHORIZONS, TM'!F41)</f>
        <v>0</v>
      </c>
      <c r="G41" s="54">
        <f>SUM('BUNGALOW:WIDEHORIZONS, TM'!G41)</f>
        <v>0</v>
      </c>
      <c r="H41" s="138"/>
      <c r="I41" s="138"/>
      <c r="J41" s="8"/>
      <c r="K41" s="109">
        <f t="shared" si="1"/>
        <v>0</v>
      </c>
      <c r="M41" s="110">
        <f t="shared" si="2"/>
        <v>0</v>
      </c>
    </row>
    <row r="42" spans="1:13">
      <c r="A42" s="86">
        <v>220</v>
      </c>
      <c r="B42" s="2" t="s">
        <v>147</v>
      </c>
      <c r="C42" s="19">
        <f>SUM('BUNGALOW:WIDEHORIZONS, TM'!C42)</f>
        <v>198608</v>
      </c>
      <c r="D42" s="19">
        <f>SUM('BUNGALOW:WIDEHORIZONS, TM'!D42)</f>
        <v>25119</v>
      </c>
      <c r="E42" s="54">
        <f>SUM('BUNGALOW:WIDEHORIZONS, TM'!E42)</f>
        <v>223727</v>
      </c>
      <c r="F42" s="19">
        <f>SUM('BUNGALOW:WIDEHORIZONS, TM'!F42)</f>
        <v>0</v>
      </c>
      <c r="G42" s="54">
        <f>SUM('BUNGALOW:WIDEHORIZONS, TM'!G42)</f>
        <v>223727</v>
      </c>
      <c r="H42" s="138"/>
      <c r="I42" s="138"/>
      <c r="J42" s="8"/>
      <c r="K42" s="109">
        <f t="shared" si="1"/>
        <v>6.4169884045188474E-3</v>
      </c>
      <c r="M42" s="110">
        <f t="shared" si="2"/>
        <v>1.0325178488192319</v>
      </c>
    </row>
    <row r="43" spans="1:13">
      <c r="A43" s="86">
        <v>230</v>
      </c>
      <c r="B43" s="2" t="s">
        <v>148</v>
      </c>
      <c r="C43" s="19">
        <f>SUM('BUNGALOW:WIDEHORIZONS, TM'!C43)</f>
        <v>128192.47</v>
      </c>
      <c r="D43" s="19">
        <f>SUM('BUNGALOW:WIDEHORIZONS, TM'!D43)</f>
        <v>60318</v>
      </c>
      <c r="E43" s="54">
        <f>SUM('BUNGALOW:WIDEHORIZONS, TM'!E43)</f>
        <v>188510.47</v>
      </c>
      <c r="F43" s="19">
        <f>SUM('BUNGALOW:WIDEHORIZONS, TM'!F43)</f>
        <v>0</v>
      </c>
      <c r="G43" s="54">
        <f>SUM('BUNGALOW:WIDEHORIZONS, TM'!G43)</f>
        <v>188510.47</v>
      </c>
      <c r="H43" s="138"/>
      <c r="I43" s="138"/>
      <c r="J43" s="8"/>
      <c r="K43" s="109">
        <f t="shared" si="1"/>
        <v>5.4068999276814956E-3</v>
      </c>
      <c r="M43" s="110">
        <f t="shared" si="2"/>
        <v>0.86999076984137969</v>
      </c>
    </row>
    <row r="44" spans="1:13">
      <c r="A44" s="86">
        <v>240</v>
      </c>
      <c r="B44" s="2" t="s">
        <v>167</v>
      </c>
      <c r="C44" s="19">
        <f>SUM('BUNGALOW:WIDEHORIZONS, TM'!C44)</f>
        <v>0</v>
      </c>
      <c r="D44" s="19">
        <f>SUM('BUNGALOW:WIDEHORIZONS, TM'!D44)</f>
        <v>0</v>
      </c>
      <c r="E44" s="54">
        <f>SUM('BUNGALOW:WIDEHORIZONS, TM'!E44)</f>
        <v>0</v>
      </c>
      <c r="F44" s="19">
        <f>SUM('BUNGALOW:WIDEHORIZONS, TM'!F44)</f>
        <v>0</v>
      </c>
      <c r="G44" s="54">
        <f>SUM('BUNGALOW:WIDEHORIZONS, TM'!G44)</f>
        <v>0</v>
      </c>
      <c r="H44" s="138"/>
      <c r="I44" s="138"/>
      <c r="J44" s="8"/>
      <c r="K44" s="109">
        <f t="shared" si="1"/>
        <v>0</v>
      </c>
      <c r="M44" s="110">
        <f t="shared" ref="M44:M56" si="3">G44/$G$198</f>
        <v>0</v>
      </c>
    </row>
    <row r="45" spans="1:13">
      <c r="A45" s="86">
        <v>250</v>
      </c>
      <c r="B45" s="2" t="s">
        <v>168</v>
      </c>
      <c r="C45" s="19">
        <f>SUM('BUNGALOW:WIDEHORIZONS, TM'!C45)</f>
        <v>200769</v>
      </c>
      <c r="D45" s="19">
        <f>SUM('BUNGALOW:WIDEHORIZONS, TM'!D45)</f>
        <v>0</v>
      </c>
      <c r="E45" s="54">
        <f>SUM('BUNGALOW:WIDEHORIZONS, TM'!E45)</f>
        <v>200769</v>
      </c>
      <c r="F45" s="19">
        <f>SUM('BUNGALOW:WIDEHORIZONS, TM'!F45)</f>
        <v>0</v>
      </c>
      <c r="G45" s="54">
        <f>SUM('BUNGALOW:WIDEHORIZONS, TM'!G45)</f>
        <v>200769</v>
      </c>
      <c r="H45" s="138"/>
      <c r="I45" s="138"/>
      <c r="J45" s="8"/>
      <c r="K45" s="109">
        <f t="shared" si="1"/>
        <v>5.7585018571153432E-3</v>
      </c>
      <c r="M45" s="110">
        <f t="shared" si="3"/>
        <v>0.92656485801708499</v>
      </c>
    </row>
    <row r="46" spans="1:13">
      <c r="A46" s="86">
        <v>270</v>
      </c>
      <c r="B46" s="2" t="s">
        <v>215</v>
      </c>
      <c r="C46" s="19">
        <f>SUM('BUNGALOW:WIDEHORIZONS, TM'!C46)</f>
        <v>1663</v>
      </c>
      <c r="D46" s="19">
        <f>SUM('BUNGALOW:WIDEHORIZONS, TM'!D46)</f>
        <v>-1663</v>
      </c>
      <c r="E46" s="54">
        <f>SUM('BUNGALOW:WIDEHORIZONS, TM'!E46)</f>
        <v>0</v>
      </c>
      <c r="F46" s="19">
        <f>SUM('BUNGALOW:WIDEHORIZONS, TM'!F46)</f>
        <v>0</v>
      </c>
      <c r="G46" s="54">
        <f>SUM('BUNGALOW:WIDEHORIZONS, TM'!G46)</f>
        <v>0</v>
      </c>
      <c r="H46" s="138"/>
      <c r="I46" s="138"/>
      <c r="J46" s="8"/>
      <c r="K46" s="109">
        <f t="shared" si="1"/>
        <v>0</v>
      </c>
      <c r="M46" s="110">
        <f t="shared" si="3"/>
        <v>0</v>
      </c>
    </row>
    <row r="47" spans="1:13">
      <c r="A47" s="86">
        <v>280</v>
      </c>
      <c r="B47" s="2" t="s">
        <v>169</v>
      </c>
      <c r="C47" s="19">
        <f>SUM('BUNGALOW:WIDEHORIZONS, TM'!C47)</f>
        <v>27088</v>
      </c>
      <c r="D47" s="19">
        <f>SUM('BUNGALOW:WIDEHORIZONS, TM'!D47)</f>
        <v>3514.22</v>
      </c>
      <c r="E47" s="54">
        <f>SUM('BUNGALOW:WIDEHORIZONS, TM'!E47)</f>
        <v>30602.22</v>
      </c>
      <c r="F47" s="19">
        <f>SUM('BUNGALOW:WIDEHORIZONS, TM'!F47)</f>
        <v>0</v>
      </c>
      <c r="G47" s="54">
        <f>SUM('BUNGALOW:WIDEHORIZONS, TM'!G47)</f>
        <v>30602.22</v>
      </c>
      <c r="H47" s="137">
        <f>SUM('BUNGALOW:WIDEHORIZONS, TM'!J47)</f>
        <v>2572.25</v>
      </c>
      <c r="I47" s="137">
        <f>SUM('BUNGALOW:WIDEHORIZONS, TM'!K47)</f>
        <v>2900.5</v>
      </c>
      <c r="J47" s="8"/>
      <c r="K47" s="109">
        <f t="shared" si="1"/>
        <v>8.7773979400132649E-4</v>
      </c>
      <c r="M47" s="110">
        <f t="shared" si="3"/>
        <v>0.14123167236628961</v>
      </c>
    </row>
    <row r="48" spans="1:13">
      <c r="A48" s="86">
        <v>290</v>
      </c>
      <c r="B48" s="2" t="s">
        <v>170</v>
      </c>
      <c r="C48" s="19">
        <f>SUM('BUNGALOW:WIDEHORIZONS, TM'!C48)</f>
        <v>0</v>
      </c>
      <c r="D48" s="19">
        <f>SUM('BUNGALOW:WIDEHORIZONS, TM'!D48)</f>
        <v>0</v>
      </c>
      <c r="E48" s="54">
        <f>SUM('BUNGALOW:WIDEHORIZONS, TM'!E48)</f>
        <v>0</v>
      </c>
      <c r="F48" s="19">
        <f>SUM('BUNGALOW:WIDEHORIZONS, TM'!F48)</f>
        <v>0</v>
      </c>
      <c r="G48" s="54">
        <f>SUM('BUNGALOW:WIDEHORIZONS, TM'!G48)</f>
        <v>0</v>
      </c>
      <c r="H48" s="138"/>
      <c r="I48" s="138"/>
      <c r="J48" s="8"/>
      <c r="K48" s="109">
        <f t="shared" si="1"/>
        <v>0</v>
      </c>
      <c r="M48" s="110">
        <f t="shared" si="3"/>
        <v>0</v>
      </c>
    </row>
    <row r="49" spans="1:13">
      <c r="A49" s="86">
        <v>300</v>
      </c>
      <c r="B49" s="2" t="s">
        <v>171</v>
      </c>
      <c r="C49" s="19">
        <f>SUM('BUNGALOW:WIDEHORIZONS, TM'!C49)</f>
        <v>1122</v>
      </c>
      <c r="D49" s="19">
        <f>SUM('BUNGALOW:WIDEHORIZONS, TM'!D49)</f>
        <v>0</v>
      </c>
      <c r="E49" s="54">
        <f>SUM('BUNGALOW:WIDEHORIZONS, TM'!E49)</f>
        <v>1122</v>
      </c>
      <c r="F49" s="19">
        <f>SUM('BUNGALOW:WIDEHORIZONS, TM'!F49)</f>
        <v>0</v>
      </c>
      <c r="G49" s="54">
        <f>SUM('BUNGALOW:WIDEHORIZONS, TM'!G49)</f>
        <v>1122</v>
      </c>
      <c r="H49" s="138"/>
      <c r="I49" s="138"/>
      <c r="J49" s="8"/>
      <c r="K49" s="109">
        <f t="shared" si="1"/>
        <v>3.2181457713508638E-5</v>
      </c>
      <c r="M49" s="110">
        <f t="shared" si="3"/>
        <v>5.1781189859747738E-3</v>
      </c>
    </row>
    <row r="50" spans="1:13">
      <c r="A50" s="86">
        <v>310</v>
      </c>
      <c r="B50" s="2" t="s">
        <v>172</v>
      </c>
      <c r="C50" s="19">
        <f>SUM('BUNGALOW:WIDEHORIZONS, TM'!C50)</f>
        <v>20580.89</v>
      </c>
      <c r="D50" s="19">
        <f>SUM('BUNGALOW:WIDEHORIZONS, TM'!D50)</f>
        <v>5077</v>
      </c>
      <c r="E50" s="54">
        <f>SUM('BUNGALOW:WIDEHORIZONS, TM'!E50)</f>
        <v>25657.89</v>
      </c>
      <c r="F50" s="19">
        <f>SUM('BUNGALOW:WIDEHORIZONS, TM'!F50)</f>
        <v>0</v>
      </c>
      <c r="G50" s="54">
        <f>SUM('BUNGALOW:WIDEHORIZONS, TM'!G50)</f>
        <v>25657.89</v>
      </c>
      <c r="H50" s="126"/>
      <c r="I50" s="126"/>
      <c r="J50" s="8"/>
      <c r="K50" s="109">
        <f t="shared" si="1"/>
        <v>7.3592540289915871E-4</v>
      </c>
      <c r="M50" s="110">
        <f t="shared" si="3"/>
        <v>0.11841319728079527</v>
      </c>
    </row>
    <row r="51" spans="1:13">
      <c r="A51" s="86">
        <v>320</v>
      </c>
      <c r="B51" s="2" t="s">
        <v>173</v>
      </c>
      <c r="C51" s="19">
        <f>SUM('BUNGALOW:WIDEHORIZONS, TM'!C51)</f>
        <v>4956</v>
      </c>
      <c r="D51" s="19">
        <f>SUM('BUNGALOW:WIDEHORIZONS, TM'!D51)</f>
        <v>-1318</v>
      </c>
      <c r="E51" s="54">
        <f>SUM('BUNGALOW:WIDEHORIZONS, TM'!E51)</f>
        <v>3638</v>
      </c>
      <c r="F51" s="19">
        <f>SUM('BUNGALOW:WIDEHORIZONS, TM'!F51)</f>
        <v>0</v>
      </c>
      <c r="G51" s="54">
        <f>SUM('BUNGALOW:WIDEHORIZONS, TM'!G51)</f>
        <v>3638</v>
      </c>
      <c r="H51" s="138"/>
      <c r="I51" s="138"/>
      <c r="J51" s="8"/>
      <c r="K51" s="109">
        <f t="shared" si="1"/>
        <v>1.0434593864683103E-4</v>
      </c>
      <c r="M51" s="110">
        <f t="shared" si="3"/>
        <v>1.6789658530281842E-2</v>
      </c>
    </row>
    <row r="52" spans="1:13">
      <c r="A52" s="86">
        <v>330</v>
      </c>
      <c r="B52" s="2" t="s">
        <v>44</v>
      </c>
      <c r="C52" s="19">
        <f>SUM('BUNGALOW:WIDEHORIZONS, TM'!C52)</f>
        <v>42189</v>
      </c>
      <c r="D52" s="19">
        <f>SUM('BUNGALOW:WIDEHORIZONS, TM'!D52)</f>
        <v>400</v>
      </c>
      <c r="E52" s="54">
        <f>SUM('BUNGALOW:WIDEHORIZONS, TM'!E52)</f>
        <v>42589</v>
      </c>
      <c r="F52" s="19">
        <f>SUM('BUNGALOW:WIDEHORIZONS, TM'!F52)</f>
        <v>0</v>
      </c>
      <c r="G52" s="54">
        <f>SUM('BUNGALOW:WIDEHORIZONS, TM'!G52)</f>
        <v>42589</v>
      </c>
      <c r="H52" s="138"/>
      <c r="I52" s="138"/>
      <c r="J52" s="8"/>
      <c r="K52" s="109">
        <f t="shared" si="1"/>
        <v>1.2215473284854005E-3</v>
      </c>
      <c r="M52" s="110">
        <f t="shared" si="3"/>
        <v>0.19655161273946492</v>
      </c>
    </row>
    <row r="53" spans="1:13">
      <c r="A53" s="86">
        <v>340</v>
      </c>
      <c r="B53" s="2" t="s">
        <v>174</v>
      </c>
      <c r="C53" s="19">
        <f>SUM('BUNGALOW:WIDEHORIZONS, TM'!C53)</f>
        <v>7459</v>
      </c>
      <c r="D53" s="19">
        <f>SUM('BUNGALOW:WIDEHORIZONS, TM'!D53)</f>
        <v>0</v>
      </c>
      <c r="E53" s="54">
        <f>SUM('BUNGALOW:WIDEHORIZONS, TM'!E53)</f>
        <v>7459</v>
      </c>
      <c r="F53" s="19">
        <f>SUM('BUNGALOW:WIDEHORIZONS, TM'!F53)</f>
        <v>0</v>
      </c>
      <c r="G53" s="54">
        <f>SUM('BUNGALOW:WIDEHORIZONS, TM'!G53)</f>
        <v>7459</v>
      </c>
      <c r="H53" s="138"/>
      <c r="I53" s="138"/>
      <c r="J53" s="8"/>
      <c r="K53" s="109">
        <f t="shared" si="1"/>
        <v>2.1394072467474236E-4</v>
      </c>
      <c r="M53" s="110">
        <f t="shared" si="3"/>
        <v>3.4423876574318932E-2</v>
      </c>
    </row>
    <row r="54" spans="1:13">
      <c r="A54" s="86">
        <v>350</v>
      </c>
      <c r="B54" s="2" t="s">
        <v>175</v>
      </c>
      <c r="C54" s="19">
        <f>SUM('BUNGALOW:WIDEHORIZONS, TM'!C54)</f>
        <v>23582</v>
      </c>
      <c r="D54" s="19">
        <f>SUM('BUNGALOW:WIDEHORIZONS, TM'!D54)</f>
        <v>-3537</v>
      </c>
      <c r="E54" s="54">
        <f>SUM('BUNGALOW:WIDEHORIZONS, TM'!E54)</f>
        <v>20045</v>
      </c>
      <c r="F54" s="19">
        <f>SUM('BUNGALOW:WIDEHORIZONS, TM'!F54)</f>
        <v>0</v>
      </c>
      <c r="G54" s="54">
        <f>SUM('BUNGALOW:WIDEHORIZONS, TM'!G54)</f>
        <v>20045</v>
      </c>
      <c r="H54" s="138"/>
      <c r="I54" s="138"/>
      <c r="J54" s="8"/>
      <c r="K54" s="109">
        <f t="shared" si="1"/>
        <v>5.7493522269811109E-4</v>
      </c>
      <c r="M54" s="110">
        <f t="shared" si="3"/>
        <v>9.2509264771715102E-2</v>
      </c>
    </row>
    <row r="55" spans="1:13">
      <c r="A55" s="86">
        <v>360</v>
      </c>
      <c r="B55" s="2" t="s">
        <v>176</v>
      </c>
      <c r="C55" s="19">
        <f>SUM('BUNGALOW:WIDEHORIZONS, TM'!C55)</f>
        <v>0</v>
      </c>
      <c r="D55" s="19">
        <f>SUM('BUNGALOW:WIDEHORIZONS, TM'!D55)</f>
        <v>0</v>
      </c>
      <c r="E55" s="54">
        <f>SUM('BUNGALOW:WIDEHORIZONS, TM'!E55)</f>
        <v>0</v>
      </c>
      <c r="F55" s="19">
        <f>SUM('BUNGALOW:WIDEHORIZONS, TM'!F55)</f>
        <v>0</v>
      </c>
      <c r="G55" s="54">
        <f>SUM('BUNGALOW:WIDEHORIZONS, TM'!G55)</f>
        <v>0</v>
      </c>
      <c r="H55" s="138"/>
      <c r="I55" s="138"/>
      <c r="J55" s="8"/>
      <c r="K55" s="109">
        <f t="shared" si="1"/>
        <v>0</v>
      </c>
      <c r="M55" s="110">
        <f t="shared" si="3"/>
        <v>0</v>
      </c>
    </row>
    <row r="56" spans="1:13">
      <c r="A56" s="86">
        <v>490</v>
      </c>
      <c r="B56" s="2" t="s">
        <v>155</v>
      </c>
      <c r="C56" s="19">
        <f>SUM('BUNGALOW:WIDEHORIZONS, TM'!C56)</f>
        <v>82120</v>
      </c>
      <c r="D56" s="19">
        <f>SUM('BUNGALOW:WIDEHORIZONS, TM'!D56)</f>
        <v>-22526</v>
      </c>
      <c r="E56" s="54">
        <f>SUM('BUNGALOW:WIDEHORIZONS, TM'!E56)</f>
        <v>59594</v>
      </c>
      <c r="F56" s="19">
        <f>SUM('BUNGALOW:WIDEHORIZONS, TM'!F56)</f>
        <v>0</v>
      </c>
      <c r="G56" s="54">
        <f>SUM('BUNGALOW:WIDEHORIZONS, TM'!G56)</f>
        <v>59594</v>
      </c>
      <c r="H56" s="138"/>
      <c r="I56" s="138"/>
      <c r="J56" s="8"/>
      <c r="K56" s="109">
        <f t="shared" si="1"/>
        <v>1.7092885837601012E-3</v>
      </c>
      <c r="M56" s="110">
        <f t="shared" si="3"/>
        <v>0.27503103640836069</v>
      </c>
    </row>
    <row r="57" spans="1:13" ht="24.75" customHeight="1">
      <c r="A57" s="86"/>
      <c r="B57" s="49" t="s">
        <v>217</v>
      </c>
      <c r="C57" s="54">
        <f>SUM(C21:C56)</f>
        <v>9788225.3000000026</v>
      </c>
      <c r="D57" s="54">
        <f>SUM(D21:D56)</f>
        <v>-2106636.29</v>
      </c>
      <c r="E57" s="54">
        <f>SUM(E21:E56)</f>
        <v>7681589.0099999988</v>
      </c>
      <c r="F57" s="54">
        <f>SUM(F21:F56)</f>
        <v>495</v>
      </c>
      <c r="G57" s="54">
        <f>SUM(G21:G56)</f>
        <v>7682084.0099999988</v>
      </c>
      <c r="H57" s="138"/>
      <c r="I57" s="138"/>
      <c r="J57" s="8"/>
      <c r="K57" s="109">
        <f t="shared" si="1"/>
        <v>0.22033927069468434</v>
      </c>
      <c r="L57" s="68"/>
      <c r="M57" s="110">
        <f>G57/$G$198</f>
        <v>35.45342697329253</v>
      </c>
    </row>
    <row r="58" spans="1:13">
      <c r="B58" s="1"/>
      <c r="C58" s="41"/>
      <c r="D58" s="41"/>
      <c r="E58" s="41"/>
      <c r="F58" s="41"/>
      <c r="G58" s="41"/>
      <c r="H58" s="138"/>
      <c r="I58" s="138"/>
      <c r="J58" s="9"/>
      <c r="K58" s="12"/>
      <c r="M58" s="13"/>
    </row>
    <row r="59" spans="1:13">
      <c r="A59" s="86" t="s">
        <v>129</v>
      </c>
      <c r="B59" s="7" t="s">
        <v>38</v>
      </c>
      <c r="C59" s="1"/>
      <c r="D59" s="1"/>
      <c r="E59" s="1"/>
      <c r="F59" s="1"/>
      <c r="G59" s="1"/>
      <c r="H59" s="138"/>
      <c r="I59" s="138"/>
      <c r="J59" s="9"/>
      <c r="K59" s="12"/>
      <c r="M59" s="13"/>
    </row>
    <row r="60" spans="1:13">
      <c r="A60" s="86" t="s">
        <v>130</v>
      </c>
      <c r="B60" s="2" t="s">
        <v>261</v>
      </c>
      <c r="C60" s="19">
        <f>SUM('BUNGALOW:WIDEHORIZONS, TM'!C60)</f>
        <v>1660606</v>
      </c>
      <c r="D60" s="19">
        <f>SUM('BUNGALOW:WIDEHORIZONS, TM'!D60)</f>
        <v>-893433.29</v>
      </c>
      <c r="E60" s="54">
        <f>SUM('BUNGALOW:WIDEHORIZONS, TM'!E60)</f>
        <v>767172.71</v>
      </c>
      <c r="F60" s="19">
        <f>SUM('BUNGALOW:WIDEHORIZONS, TM'!F60)</f>
        <v>-339802</v>
      </c>
      <c r="G60" s="54">
        <f>SUM('BUNGALOW:WIDEHORIZONS, TM'!G60)</f>
        <v>427370.71</v>
      </c>
      <c r="H60" s="138"/>
      <c r="I60" s="138"/>
      <c r="J60" s="8"/>
      <c r="K60" s="109">
        <f>G60/$G$183</f>
        <v>1.2257943343901215E-2</v>
      </c>
      <c r="M60" s="110">
        <f>G60/$G$198</f>
        <v>1.9723497214799637</v>
      </c>
    </row>
    <row r="61" spans="1:13">
      <c r="A61" s="86" t="s">
        <v>131</v>
      </c>
      <c r="B61" s="2" t="s">
        <v>262</v>
      </c>
      <c r="C61" s="19">
        <f>SUM('BUNGALOW:WIDEHORIZONS, TM'!C61)</f>
        <v>228050.22</v>
      </c>
      <c r="D61" s="19">
        <f>SUM('BUNGALOW:WIDEHORIZONS, TM'!D61)</f>
        <v>154578</v>
      </c>
      <c r="E61" s="54">
        <f>SUM('BUNGALOW:WIDEHORIZONS, TM'!E61)</f>
        <v>382628.22</v>
      </c>
      <c r="F61" s="19">
        <f>SUM('BUNGALOW:WIDEHORIZONS, TM'!F61)</f>
        <v>135946.63</v>
      </c>
      <c r="G61" s="54">
        <f>SUM('BUNGALOW:WIDEHORIZONS, TM'!G61)</f>
        <v>518574.85</v>
      </c>
      <c r="H61" s="138"/>
      <c r="I61" s="138"/>
      <c r="J61" s="8"/>
      <c r="K61" s="109">
        <f t="shared" ref="K61:K76" si="4">G61/$G$183</f>
        <v>1.4873881111019682E-2</v>
      </c>
      <c r="M61" s="110">
        <f t="shared" ref="M61:M76" si="5">G61/$G$198</f>
        <v>2.3932640609928879</v>
      </c>
    </row>
    <row r="62" spans="1:13">
      <c r="A62" s="86" t="s">
        <v>132</v>
      </c>
      <c r="B62" s="2" t="s">
        <v>263</v>
      </c>
      <c r="C62" s="19">
        <f>SUM('BUNGALOW:WIDEHORIZONS, TM'!C62)</f>
        <v>475737</v>
      </c>
      <c r="D62" s="19">
        <f>SUM('BUNGALOW:WIDEHORIZONS, TM'!D62)</f>
        <v>149422</v>
      </c>
      <c r="E62" s="54">
        <f>SUM('BUNGALOW:WIDEHORIZONS, TM'!E62)</f>
        <v>625159</v>
      </c>
      <c r="F62" s="19">
        <f>SUM('BUNGALOW:WIDEHORIZONS, TM'!F62)</f>
        <v>158892.16999999998</v>
      </c>
      <c r="G62" s="54">
        <f>SUM('BUNGALOW:WIDEHORIZONS, TM'!G62)</f>
        <v>784051.16999999993</v>
      </c>
      <c r="H62" s="138"/>
      <c r="I62" s="138"/>
      <c r="J62" s="8"/>
      <c r="K62" s="109">
        <f t="shared" si="4"/>
        <v>2.2488332952390347E-2</v>
      </c>
      <c r="M62" s="110">
        <f t="shared" si="5"/>
        <v>3.6184583327564481</v>
      </c>
    </row>
    <row r="63" spans="1:13">
      <c r="A63" s="86" t="s">
        <v>133</v>
      </c>
      <c r="B63" s="2" t="s">
        <v>264</v>
      </c>
      <c r="C63" s="19">
        <f>SUM('BUNGALOW:WIDEHORIZONS, TM'!C63)</f>
        <v>49681</v>
      </c>
      <c r="D63" s="19">
        <f>SUM('BUNGALOW:WIDEHORIZONS, TM'!D63)</f>
        <v>14794</v>
      </c>
      <c r="E63" s="54">
        <f>SUM('BUNGALOW:WIDEHORIZONS, TM'!E63)</f>
        <v>64475</v>
      </c>
      <c r="F63" s="19">
        <f>SUM('BUNGALOW:WIDEHORIZONS, TM'!F63)</f>
        <v>0</v>
      </c>
      <c r="G63" s="54">
        <f>SUM('BUNGALOW:WIDEHORIZONS, TM'!G63)</f>
        <v>64475</v>
      </c>
      <c r="H63" s="138"/>
      <c r="I63" s="138"/>
      <c r="J63" s="8"/>
      <c r="K63" s="109">
        <f t="shared" si="4"/>
        <v>1.8492865294817017E-3</v>
      </c>
      <c r="M63" s="110">
        <f t="shared" si="5"/>
        <v>0.29755723852114396</v>
      </c>
    </row>
    <row r="64" spans="1:13">
      <c r="A64" s="86" t="s">
        <v>134</v>
      </c>
      <c r="B64" s="2" t="s">
        <v>265</v>
      </c>
      <c r="C64" s="19">
        <f>SUM('BUNGALOW:WIDEHORIZONS, TM'!C64)</f>
        <v>99196</v>
      </c>
      <c r="D64" s="19">
        <f>SUM('BUNGALOW:WIDEHORIZONS, TM'!D64)</f>
        <v>-13663</v>
      </c>
      <c r="E64" s="54">
        <f>SUM('BUNGALOW:WIDEHORIZONS, TM'!E64)</f>
        <v>85533</v>
      </c>
      <c r="F64" s="19">
        <f>SUM('BUNGALOW:WIDEHORIZONS, TM'!F64)</f>
        <v>0</v>
      </c>
      <c r="G64" s="54">
        <f>SUM('BUNGALOW:WIDEHORIZONS, TM'!G64)</f>
        <v>85533</v>
      </c>
      <c r="H64" s="138"/>
      <c r="I64" s="138"/>
      <c r="J64" s="8"/>
      <c r="K64" s="109">
        <f t="shared" si="4"/>
        <v>2.4532768472455744E-3</v>
      </c>
      <c r="M64" s="110">
        <f t="shared" si="5"/>
        <v>0.39474157863402881</v>
      </c>
    </row>
    <row r="65" spans="1:13">
      <c r="A65" s="86">
        <v>272</v>
      </c>
      <c r="B65" s="2" t="s">
        <v>338</v>
      </c>
      <c r="C65" s="19">
        <f>SUM('BUNGALOW:WIDEHORIZONS, TM'!C65)</f>
        <v>0</v>
      </c>
      <c r="D65" s="19">
        <f>SUM('BUNGALOW:WIDEHORIZONS, TM'!D65)</f>
        <v>0</v>
      </c>
      <c r="E65" s="54">
        <f>SUM('BUNGALOW:WIDEHORIZONS, TM'!E65)</f>
        <v>0</v>
      </c>
      <c r="F65" s="19">
        <f>SUM('BUNGALOW:WIDEHORIZONS, TM'!F65)</f>
        <v>0</v>
      </c>
      <c r="G65" s="54">
        <f>SUM('BUNGALOW:WIDEHORIZONS, TM'!G65)</f>
        <v>0</v>
      </c>
      <c r="H65" s="138"/>
      <c r="I65" s="138"/>
      <c r="J65" s="8"/>
      <c r="K65" s="109">
        <f t="shared" si="4"/>
        <v>0</v>
      </c>
      <c r="M65" s="110">
        <f t="shared" si="5"/>
        <v>0</v>
      </c>
    </row>
    <row r="66" spans="1:13">
      <c r="A66" s="86">
        <v>274</v>
      </c>
      <c r="B66" s="2" t="s">
        <v>340</v>
      </c>
      <c r="C66" s="19">
        <f>SUM('BUNGALOW:WIDEHORIZONS, TM'!C66)</f>
        <v>0</v>
      </c>
      <c r="D66" s="19">
        <f>SUM('BUNGALOW:WIDEHORIZONS, TM'!D66)</f>
        <v>0</v>
      </c>
      <c r="E66" s="54">
        <f>SUM('BUNGALOW:WIDEHORIZONS, TM'!E66)</f>
        <v>0</v>
      </c>
      <c r="F66" s="19">
        <f>SUM('BUNGALOW:WIDEHORIZONS, TM'!F66)</f>
        <v>0</v>
      </c>
      <c r="G66" s="54">
        <f>SUM('BUNGALOW:WIDEHORIZONS, TM'!G66)</f>
        <v>0</v>
      </c>
      <c r="H66" s="138"/>
      <c r="I66" s="138"/>
      <c r="J66" s="8"/>
      <c r="K66" s="109">
        <f t="shared" si="4"/>
        <v>0</v>
      </c>
      <c r="M66" s="110">
        <f t="shared" si="5"/>
        <v>0</v>
      </c>
    </row>
    <row r="67" spans="1:13">
      <c r="A67" s="86">
        <v>280</v>
      </c>
      <c r="B67" s="2" t="s">
        <v>266</v>
      </c>
      <c r="C67" s="19">
        <f>SUM('BUNGALOW:WIDEHORIZONS, TM'!C67)</f>
        <v>112972.2</v>
      </c>
      <c r="D67" s="19">
        <f>SUM('BUNGALOW:WIDEHORIZONS, TM'!D67)</f>
        <v>4769</v>
      </c>
      <c r="E67" s="54">
        <f>SUM('BUNGALOW:WIDEHORIZONS, TM'!E67)</f>
        <v>117741.2</v>
      </c>
      <c r="F67" s="19">
        <f>SUM('BUNGALOW:WIDEHORIZONS, TM'!F67)</f>
        <v>0</v>
      </c>
      <c r="G67" s="54">
        <f>SUM('BUNGALOW:WIDEHORIZONS, TM'!G67)</f>
        <v>117741.2</v>
      </c>
      <c r="H67" s="138"/>
      <c r="I67" s="138"/>
      <c r="J67" s="8"/>
      <c r="K67" s="109">
        <f t="shared" si="4"/>
        <v>3.3770797227609295E-3</v>
      </c>
      <c r="M67" s="110">
        <f t="shared" si="5"/>
        <v>0.54338497607081382</v>
      </c>
    </row>
    <row r="68" spans="1:13">
      <c r="A68" s="86">
        <v>290</v>
      </c>
      <c r="B68" s="2" t="s">
        <v>267</v>
      </c>
      <c r="C68" s="19">
        <f>SUM('BUNGALOW:WIDEHORIZONS, TM'!C68)</f>
        <v>6371</v>
      </c>
      <c r="D68" s="19">
        <f>SUM('BUNGALOW:WIDEHORIZONS, TM'!D68)</f>
        <v>0</v>
      </c>
      <c r="E68" s="54">
        <f>SUM('BUNGALOW:WIDEHORIZONS, TM'!E68)</f>
        <v>6371</v>
      </c>
      <c r="F68" s="19">
        <f>SUM('BUNGALOW:WIDEHORIZONS, TM'!F68)</f>
        <v>0</v>
      </c>
      <c r="G68" s="54">
        <f>SUM('BUNGALOW:WIDEHORIZONS, TM'!G68)</f>
        <v>6371</v>
      </c>
      <c r="H68" s="138"/>
      <c r="I68" s="138"/>
      <c r="J68" s="8"/>
      <c r="K68" s="109">
        <f t="shared" si="4"/>
        <v>1.8273446264952187E-4</v>
      </c>
      <c r="M68" s="110">
        <f t="shared" si="5"/>
        <v>2.9402670284888847E-2</v>
      </c>
    </row>
    <row r="69" spans="1:13">
      <c r="A69" s="86">
        <v>300</v>
      </c>
      <c r="B69" s="2" t="s">
        <v>269</v>
      </c>
      <c r="C69" s="19">
        <f>SUM('BUNGALOW:WIDEHORIZONS, TM'!C69)</f>
        <v>2162</v>
      </c>
      <c r="D69" s="19">
        <f>SUM('BUNGALOW:WIDEHORIZONS, TM'!D69)</f>
        <v>0</v>
      </c>
      <c r="E69" s="54">
        <f>SUM('BUNGALOW:WIDEHORIZONS, TM'!E69)</f>
        <v>2162</v>
      </c>
      <c r="F69" s="19">
        <f>SUM('BUNGALOW:WIDEHORIZONS, TM'!F69)</f>
        <v>0</v>
      </c>
      <c r="G69" s="54">
        <f>SUM('BUNGALOW:WIDEHORIZONS, TM'!G69)</f>
        <v>2162</v>
      </c>
      <c r="H69" s="138"/>
      <c r="I69" s="138"/>
      <c r="J69" s="8"/>
      <c r="K69" s="109">
        <f t="shared" si="4"/>
        <v>6.2010972884675284E-5</v>
      </c>
      <c r="M69" s="110">
        <f t="shared" si="5"/>
        <v>9.977801468518236E-3</v>
      </c>
    </row>
    <row r="70" spans="1:13">
      <c r="A70" s="86">
        <v>310</v>
      </c>
      <c r="B70" s="2" t="s">
        <v>268</v>
      </c>
      <c r="C70" s="19">
        <f>SUM('BUNGALOW:WIDEHORIZONS, TM'!C70)</f>
        <v>60722</v>
      </c>
      <c r="D70" s="19">
        <f>SUM('BUNGALOW:WIDEHORIZONS, TM'!D70)</f>
        <v>18374</v>
      </c>
      <c r="E70" s="54">
        <f>SUM('BUNGALOW:WIDEHORIZONS, TM'!E70)</f>
        <v>79096</v>
      </c>
      <c r="F70" s="19">
        <f>SUM('BUNGALOW:WIDEHORIZONS, TM'!F70)</f>
        <v>0</v>
      </c>
      <c r="G70" s="54">
        <f>SUM('BUNGALOW:WIDEHORIZONS, TM'!G70)</f>
        <v>79096</v>
      </c>
      <c r="H70" s="138"/>
      <c r="I70" s="138"/>
      <c r="J70" s="8"/>
      <c r="K70" s="109">
        <f t="shared" si="4"/>
        <v>2.2686493576717284E-3</v>
      </c>
      <c r="M70" s="110">
        <f t="shared" si="5"/>
        <v>0.36503431311467088</v>
      </c>
    </row>
    <row r="71" spans="1:13">
      <c r="A71" s="86">
        <v>320</v>
      </c>
      <c r="B71" s="2" t="s">
        <v>270</v>
      </c>
      <c r="C71" s="19">
        <f>SUM('BUNGALOW:WIDEHORIZONS, TM'!C71)</f>
        <v>4812</v>
      </c>
      <c r="D71" s="19">
        <f>SUM('BUNGALOW:WIDEHORIZONS, TM'!D71)</f>
        <v>0</v>
      </c>
      <c r="E71" s="54">
        <f>SUM('BUNGALOW:WIDEHORIZONS, TM'!E71)</f>
        <v>4812</v>
      </c>
      <c r="F71" s="19">
        <f>SUM('BUNGALOW:WIDEHORIZONS, TM'!F71)</f>
        <v>1002</v>
      </c>
      <c r="G71" s="54">
        <f>SUM('BUNGALOW:WIDEHORIZONS, TM'!G71)</f>
        <v>5814</v>
      </c>
      <c r="H71" s="138"/>
      <c r="I71" s="138"/>
      <c r="J71" s="8"/>
      <c r="K71" s="109">
        <f t="shared" si="4"/>
        <v>1.6675846269727202E-4</v>
      </c>
      <c r="M71" s="110">
        <f t="shared" si="5"/>
        <v>2.683207110914201E-2</v>
      </c>
    </row>
    <row r="72" spans="1:13">
      <c r="A72" s="86">
        <v>330</v>
      </c>
      <c r="B72" s="2" t="s">
        <v>271</v>
      </c>
      <c r="C72" s="19">
        <f>SUM('BUNGALOW:WIDEHORIZONS, TM'!C72)</f>
        <v>136628</v>
      </c>
      <c r="D72" s="19">
        <f>SUM('BUNGALOW:WIDEHORIZONS, TM'!D72)</f>
        <v>0</v>
      </c>
      <c r="E72" s="54">
        <f>SUM('BUNGALOW:WIDEHORIZONS, TM'!E72)</f>
        <v>136628</v>
      </c>
      <c r="F72" s="19">
        <f>SUM('BUNGALOW:WIDEHORIZONS, TM'!F72)</f>
        <v>0</v>
      </c>
      <c r="G72" s="54">
        <f>SUM('BUNGALOW:WIDEHORIZONS, TM'!G72)</f>
        <v>136628</v>
      </c>
      <c r="H72" s="138"/>
      <c r="I72" s="138"/>
      <c r="J72" s="8"/>
      <c r="K72" s="109">
        <f t="shared" si="4"/>
        <v>3.9187951911597669E-3</v>
      </c>
      <c r="M72" s="110">
        <f t="shared" si="5"/>
        <v>0.63054905598552713</v>
      </c>
    </row>
    <row r="73" spans="1:13">
      <c r="A73" s="86">
        <v>340</v>
      </c>
      <c r="B73" s="2" t="s">
        <v>272</v>
      </c>
      <c r="C73" s="19">
        <f>SUM('BUNGALOW:WIDEHORIZONS, TM'!C73)</f>
        <v>0</v>
      </c>
      <c r="D73" s="19">
        <f>SUM('BUNGALOW:WIDEHORIZONS, TM'!D73)</f>
        <v>0</v>
      </c>
      <c r="E73" s="54">
        <f>SUM('BUNGALOW:WIDEHORIZONS, TM'!E73)</f>
        <v>0</v>
      </c>
      <c r="F73" s="19">
        <f>SUM('BUNGALOW:WIDEHORIZONS, TM'!F73)</f>
        <v>0</v>
      </c>
      <c r="G73" s="54">
        <f>SUM('BUNGALOW:WIDEHORIZONS, TM'!G73)</f>
        <v>0</v>
      </c>
      <c r="H73" s="138"/>
      <c r="I73" s="138"/>
      <c r="J73" s="8"/>
      <c r="K73" s="109">
        <f t="shared" si="4"/>
        <v>0</v>
      </c>
      <c r="M73" s="110">
        <f t="shared" si="5"/>
        <v>0</v>
      </c>
    </row>
    <row r="74" spans="1:13">
      <c r="A74" s="86">
        <v>350</v>
      </c>
      <c r="B74" s="2" t="s">
        <v>332</v>
      </c>
      <c r="C74" s="19">
        <f>SUM('BUNGALOW:WIDEHORIZONS, TM'!C74)</f>
        <v>2711.29</v>
      </c>
      <c r="D74" s="19">
        <f>SUM('BUNGALOW:WIDEHORIZONS, TM'!D74)</f>
        <v>0</v>
      </c>
      <c r="E74" s="54">
        <f>SUM('BUNGALOW:WIDEHORIZONS, TM'!E74)</f>
        <v>2711.29</v>
      </c>
      <c r="F74" s="19">
        <f>SUM('BUNGALOW:WIDEHORIZONS, TM'!F74)</f>
        <v>0</v>
      </c>
      <c r="G74" s="54">
        <f>SUM('BUNGALOW:WIDEHORIZONS, TM'!G74)</f>
        <v>2711.29</v>
      </c>
      <c r="H74" s="138"/>
      <c r="I74" s="138"/>
      <c r="J74" s="8"/>
      <c r="K74" s="109">
        <f t="shared" si="4"/>
        <v>7.7765832873492719E-5</v>
      </c>
      <c r="M74" s="110">
        <f t="shared" si="5"/>
        <v>1.2512818382783907E-2</v>
      </c>
    </row>
    <row r="75" spans="1:13">
      <c r="A75" s="86">
        <v>360</v>
      </c>
      <c r="B75" s="2" t="s">
        <v>177</v>
      </c>
      <c r="C75" s="19">
        <f>SUM('BUNGALOW:WIDEHORIZONS, TM'!C75)</f>
        <v>2716</v>
      </c>
      <c r="D75" s="19">
        <f>SUM('BUNGALOW:WIDEHORIZONS, TM'!D75)</f>
        <v>0</v>
      </c>
      <c r="E75" s="54">
        <f>SUM('BUNGALOW:WIDEHORIZONS, TM'!E75)</f>
        <v>2716</v>
      </c>
      <c r="F75" s="19">
        <f>SUM('BUNGALOW:WIDEHORIZONS, TM'!F75)</f>
        <v>0</v>
      </c>
      <c r="G75" s="54">
        <f>SUM('BUNGALOW:WIDEHORIZONS, TM'!G75)</f>
        <v>2716</v>
      </c>
      <c r="H75" s="138"/>
      <c r="I75" s="138"/>
      <c r="J75" s="8"/>
      <c r="K75" s="109">
        <f t="shared" si="4"/>
        <v>7.7900926158546756E-5</v>
      </c>
      <c r="M75" s="110">
        <f t="shared" si="5"/>
        <v>1.2534555406334658E-2</v>
      </c>
    </row>
    <row r="76" spans="1:13">
      <c r="A76" s="86">
        <v>490</v>
      </c>
      <c r="B76" s="2" t="s">
        <v>155</v>
      </c>
      <c r="C76" s="19">
        <f>SUM('BUNGALOW:WIDEHORIZONS, TM'!C76)</f>
        <v>35</v>
      </c>
      <c r="D76" s="19">
        <f>SUM('BUNGALOW:WIDEHORIZONS, TM'!D76)</f>
        <v>500</v>
      </c>
      <c r="E76" s="54">
        <f>SUM('BUNGALOW:WIDEHORIZONS, TM'!E76)</f>
        <v>535</v>
      </c>
      <c r="F76" s="19">
        <f>SUM('BUNGALOW:WIDEHORIZONS, TM'!F76)</f>
        <v>0</v>
      </c>
      <c r="G76" s="54">
        <f>SUM('BUNGALOW:WIDEHORIZONS, TM'!G76)</f>
        <v>535</v>
      </c>
      <c r="H76" s="138"/>
      <c r="I76" s="138"/>
      <c r="J76" s="8"/>
      <c r="K76" s="109">
        <f t="shared" si="4"/>
        <v>1.5344990977475153E-5</v>
      </c>
      <c r="M76" s="110">
        <f t="shared" si="5"/>
        <v>2.4690674309238003E-3</v>
      </c>
    </row>
    <row r="77" spans="1:13" ht="22.5" customHeight="1">
      <c r="B77" s="49" t="s">
        <v>219</v>
      </c>
      <c r="C77" s="54">
        <f>SUM(C60:C76)</f>
        <v>2842399.71</v>
      </c>
      <c r="D77" s="54">
        <f>SUM(D60:D76)</f>
        <v>-564659.29</v>
      </c>
      <c r="E77" s="54">
        <f>SUM(E60:E76)</f>
        <v>2277740.42</v>
      </c>
      <c r="F77" s="54">
        <f>SUM(F60:F76)</f>
        <v>-43961.200000000012</v>
      </c>
      <c r="G77" s="54">
        <f>SUM(G60:G76)</f>
        <v>2233779.2199999997</v>
      </c>
      <c r="H77" s="124"/>
      <c r="I77" s="124"/>
      <c r="J77" s="8"/>
      <c r="K77" s="109">
        <f>G77/$G$183</f>
        <v>6.4069760703871922E-2</v>
      </c>
      <c r="L77" s="68"/>
      <c r="M77" s="110">
        <f>G77/$G$198</f>
        <v>10.309068261638075</v>
      </c>
    </row>
    <row r="78" spans="1:13">
      <c r="B78" s="1"/>
      <c r="C78" s="41"/>
      <c r="D78" s="41"/>
      <c r="E78" s="41"/>
      <c r="F78" s="41"/>
      <c r="G78" s="41"/>
      <c r="H78" s="124"/>
      <c r="I78" s="124"/>
      <c r="J78" s="9"/>
      <c r="K78" s="12"/>
      <c r="M78" s="13"/>
    </row>
    <row r="79" spans="1:13">
      <c r="A79" s="86" t="s">
        <v>92</v>
      </c>
      <c r="B79" s="7" t="s">
        <v>39</v>
      </c>
      <c r="C79" s="1"/>
      <c r="D79" s="1"/>
      <c r="E79" s="1"/>
      <c r="F79" s="1"/>
      <c r="G79" s="1"/>
      <c r="H79" s="124"/>
      <c r="I79" s="124"/>
      <c r="J79" s="9"/>
      <c r="K79" s="12"/>
      <c r="M79" s="13"/>
    </row>
    <row r="80" spans="1:13">
      <c r="A80" s="86" t="s">
        <v>112</v>
      </c>
      <c r="B80" s="7" t="s">
        <v>40</v>
      </c>
      <c r="C80" s="19">
        <f>SUM('BUNGALOW:WIDEHORIZONS, TM'!C80)</f>
        <v>589098</v>
      </c>
      <c r="D80" s="19">
        <f>SUM('BUNGALOW:WIDEHORIZONS, TM'!D80)</f>
        <v>3747.28</v>
      </c>
      <c r="E80" s="54">
        <f>SUM('BUNGALOW:WIDEHORIZONS, TM'!E80)</f>
        <v>592845.28</v>
      </c>
      <c r="F80" s="19">
        <f>SUM('BUNGALOW:WIDEHORIZONS, TM'!F80)</f>
        <v>0</v>
      </c>
      <c r="G80" s="54">
        <f>SUM('BUNGALOW:WIDEHORIZONS, TM'!G80)</f>
        <v>592845.28</v>
      </c>
      <c r="H80" s="137">
        <f>SUM('BUNGALOW:WIDEHORIZONS, TM'!J80)</f>
        <v>32147.1</v>
      </c>
      <c r="I80" s="137">
        <f>SUM('BUNGALOW:WIDEHORIZONS, TM'!K80)</f>
        <v>34044.880000000005</v>
      </c>
      <c r="J80" s="8"/>
      <c r="K80" s="109">
        <f t="shared" ref="K80:K92" si="6">G80/$G$183</f>
        <v>1.7004122378763982E-2</v>
      </c>
      <c r="M80" s="110">
        <f>G80/$G$198</f>
        <v>2.7360279858409369</v>
      </c>
    </row>
    <row r="81" spans="1:13">
      <c r="A81" s="86" t="s">
        <v>113</v>
      </c>
      <c r="B81" s="7" t="s">
        <v>273</v>
      </c>
      <c r="C81" s="19">
        <f>SUM('BUNGALOW:WIDEHORIZONS, TM'!C81)</f>
        <v>25166</v>
      </c>
      <c r="D81" s="19">
        <f>SUM('BUNGALOW:WIDEHORIZONS, TM'!D81)</f>
        <v>93132.77</v>
      </c>
      <c r="E81" s="54">
        <f>SUM('BUNGALOW:WIDEHORIZONS, TM'!E81)</f>
        <v>118298.77</v>
      </c>
      <c r="F81" s="19">
        <f>SUM('BUNGALOW:WIDEHORIZONS, TM'!F81)</f>
        <v>0</v>
      </c>
      <c r="G81" s="54">
        <f>SUM('BUNGALOW:WIDEHORIZONS, TM'!G81)</f>
        <v>118298.77</v>
      </c>
      <c r="H81" s="124"/>
      <c r="I81" s="124"/>
      <c r="J81" s="8"/>
      <c r="K81" s="109">
        <f t="shared" si="6"/>
        <v>3.3930720715820714E-3</v>
      </c>
      <c r="M81" s="110">
        <f>G81/$G$198</f>
        <v>0.54595820584176746</v>
      </c>
    </row>
    <row r="82" spans="1:13">
      <c r="A82" s="86" t="s">
        <v>119</v>
      </c>
      <c r="B82" s="7" t="s">
        <v>43</v>
      </c>
      <c r="C82" s="19">
        <f>SUM('BUNGALOW:WIDEHORIZONS, TM'!C82)</f>
        <v>66833</v>
      </c>
      <c r="D82" s="19">
        <f>SUM('BUNGALOW:WIDEHORIZONS, TM'!D82)</f>
        <v>1877</v>
      </c>
      <c r="E82" s="54">
        <f>SUM('BUNGALOW:WIDEHORIZONS, TM'!E82)</f>
        <v>68710</v>
      </c>
      <c r="F82" s="19">
        <f>SUM('BUNGALOW:WIDEHORIZONS, TM'!F82)</f>
        <v>0</v>
      </c>
      <c r="G82" s="54">
        <f>SUM('BUNGALOW:WIDEHORIZONS, TM'!G82)</f>
        <v>68710</v>
      </c>
      <c r="H82" s="124"/>
      <c r="I82" s="124"/>
      <c r="J82" s="8"/>
      <c r="K82" s="109">
        <f t="shared" si="6"/>
        <v>1.9707557571258276E-3</v>
      </c>
      <c r="M82" s="110">
        <f>G82/$G$198</f>
        <v>0.31710209939957817</v>
      </c>
    </row>
    <row r="83" spans="1:13">
      <c r="A83" s="86" t="s">
        <v>130</v>
      </c>
      <c r="B83" s="7" t="s">
        <v>42</v>
      </c>
      <c r="C83" s="19">
        <f>SUM('BUNGALOW:WIDEHORIZONS, TM'!C83)</f>
        <v>10088</v>
      </c>
      <c r="D83" s="19">
        <f>SUM('BUNGALOW:WIDEHORIZONS, TM'!D83)</f>
        <v>0</v>
      </c>
      <c r="E83" s="54">
        <f>SUM('BUNGALOW:WIDEHORIZONS, TM'!E83)</f>
        <v>10088</v>
      </c>
      <c r="F83" s="19">
        <f>SUM('BUNGALOW:WIDEHORIZONS, TM'!F83)</f>
        <v>0</v>
      </c>
      <c r="G83" s="54">
        <f>SUM('BUNGALOW:WIDEHORIZONS, TM'!G83)</f>
        <v>10088</v>
      </c>
      <c r="H83" s="124"/>
      <c r="I83" s="124"/>
      <c r="J83" s="8"/>
      <c r="K83" s="109">
        <f t="shared" si="6"/>
        <v>2.8934629716031654E-4</v>
      </c>
      <c r="M83" s="110">
        <f>G83/$G$198</f>
        <v>4.6556920080671589E-2</v>
      </c>
    </row>
    <row r="84" spans="1:13">
      <c r="A84" s="86">
        <v>240</v>
      </c>
      <c r="B84" s="7" t="s">
        <v>274</v>
      </c>
      <c r="C84" s="19">
        <f>SUM('BUNGALOW:WIDEHORIZONS, TM'!C84)</f>
        <v>21376</v>
      </c>
      <c r="D84" s="19">
        <f>SUM('BUNGALOW:WIDEHORIZONS, TM'!D84)</f>
        <v>656</v>
      </c>
      <c r="E84" s="54">
        <f>SUM('BUNGALOW:WIDEHORIZONS, TM'!E84)</f>
        <v>22032</v>
      </c>
      <c r="F84" s="19">
        <f>SUM('BUNGALOW:WIDEHORIZONS, TM'!F84)</f>
        <v>0</v>
      </c>
      <c r="G84" s="54">
        <f>SUM('BUNGALOW:WIDEHORIZONS, TM'!G84)</f>
        <v>22032</v>
      </c>
      <c r="H84" s="124"/>
      <c r="I84" s="124"/>
      <c r="J84" s="8"/>
      <c r="K84" s="109">
        <f t="shared" si="6"/>
        <v>6.3192680601071509E-4</v>
      </c>
      <c r="M84" s="110">
        <f>G84/$G$198</f>
        <v>0.1016794273609592</v>
      </c>
    </row>
    <row r="85" spans="1:13">
      <c r="A85" s="86" t="s">
        <v>93</v>
      </c>
      <c r="B85" s="7" t="s">
        <v>44</v>
      </c>
      <c r="C85" s="19">
        <f>SUM('BUNGALOW:WIDEHORIZONS, TM'!C85)</f>
        <v>125000</v>
      </c>
      <c r="D85" s="19">
        <f>SUM('BUNGALOW:WIDEHORIZONS, TM'!D85)</f>
        <v>3142</v>
      </c>
      <c r="E85" s="54">
        <f>SUM('BUNGALOW:WIDEHORIZONS, TM'!E85)</f>
        <v>128142</v>
      </c>
      <c r="F85" s="19">
        <f>SUM('BUNGALOW:WIDEHORIZONS, TM'!F85)</f>
        <v>0</v>
      </c>
      <c r="G85" s="54">
        <f>SUM('BUNGALOW:WIDEHORIZONS, TM'!G85)</f>
        <v>128142</v>
      </c>
      <c r="H85" s="124"/>
      <c r="I85" s="124"/>
      <c r="J85" s="8"/>
      <c r="K85" s="109">
        <f t="shared" si="6"/>
        <v>3.675397820253497E-3</v>
      </c>
      <c r="M85" s="110">
        <f t="shared" ref="M85:M92" si="7">G85/$G$198</f>
        <v>0.59138549295969656</v>
      </c>
    </row>
    <row r="86" spans="1:13">
      <c r="A86" s="86" t="s">
        <v>94</v>
      </c>
      <c r="B86" s="7" t="s">
        <v>45</v>
      </c>
      <c r="C86" s="19">
        <f>SUM('BUNGALOW:WIDEHORIZONS, TM'!C86)</f>
        <v>102616</v>
      </c>
      <c r="D86" s="19">
        <f>SUM('BUNGALOW:WIDEHORIZONS, TM'!D86)</f>
        <v>25582</v>
      </c>
      <c r="E86" s="54">
        <f>SUM('BUNGALOW:WIDEHORIZONS, TM'!E86)</f>
        <v>128198</v>
      </c>
      <c r="F86" s="19">
        <f>SUM('BUNGALOW:WIDEHORIZONS, TM'!F86)</f>
        <v>0</v>
      </c>
      <c r="G86" s="54">
        <f>SUM('BUNGALOW:WIDEHORIZONS, TM'!G86)</f>
        <v>128198</v>
      </c>
      <c r="H86" s="125"/>
      <c r="I86" s="125"/>
      <c r="J86" s="8"/>
      <c r="K86" s="109">
        <f t="shared" si="6"/>
        <v>3.6770040249165599E-3</v>
      </c>
      <c r="M86" s="110">
        <f t="shared" si="7"/>
        <v>0.59164393740106425</v>
      </c>
    </row>
    <row r="87" spans="1:13">
      <c r="A87" s="86" t="s">
        <v>95</v>
      </c>
      <c r="B87" s="7" t="s">
        <v>46</v>
      </c>
      <c r="C87" s="19">
        <f>SUM('BUNGALOW:WIDEHORIZONS, TM'!C87)</f>
        <v>172870</v>
      </c>
      <c r="D87" s="19">
        <f>SUM('BUNGALOW:WIDEHORIZONS, TM'!D87)</f>
        <v>0</v>
      </c>
      <c r="E87" s="54">
        <f>SUM('BUNGALOW:WIDEHORIZONS, TM'!E87)</f>
        <v>172870</v>
      </c>
      <c r="F87" s="19">
        <f>SUM('BUNGALOW:WIDEHORIZONS, TM'!F87)</f>
        <v>0</v>
      </c>
      <c r="G87" s="54">
        <f>SUM('BUNGALOW:WIDEHORIZONS, TM'!G87)</f>
        <v>172870</v>
      </c>
      <c r="H87" s="125"/>
      <c r="I87" s="125"/>
      <c r="J87" s="8"/>
      <c r="K87" s="109">
        <f t="shared" si="6"/>
        <v>4.9582964304226724E-3</v>
      </c>
      <c r="M87" s="110">
        <f t="shared" si="7"/>
        <v>0.79780876034354653</v>
      </c>
    </row>
    <row r="88" spans="1:13">
      <c r="A88" s="86" t="s">
        <v>96</v>
      </c>
      <c r="B88" s="7" t="s">
        <v>47</v>
      </c>
      <c r="C88" s="19">
        <f>SUM('BUNGALOW:WIDEHORIZONS, TM'!C88)</f>
        <v>172850</v>
      </c>
      <c r="D88" s="19">
        <f>SUM('BUNGALOW:WIDEHORIZONS, TM'!D88)</f>
        <v>8597</v>
      </c>
      <c r="E88" s="54">
        <f>SUM('BUNGALOW:WIDEHORIZONS, TM'!E88)</f>
        <v>181447</v>
      </c>
      <c r="F88" s="19">
        <f>SUM('BUNGALOW:WIDEHORIZONS, TM'!F88)</f>
        <v>0</v>
      </c>
      <c r="G88" s="54">
        <f>SUM('BUNGALOW:WIDEHORIZONS, TM'!G88)</f>
        <v>181447</v>
      </c>
      <c r="H88" s="126"/>
      <c r="I88" s="126"/>
      <c r="J88" s="8"/>
      <c r="K88" s="109">
        <f t="shared" si="6"/>
        <v>5.2043038839064189E-3</v>
      </c>
      <c r="M88" s="110">
        <f t="shared" si="7"/>
        <v>0.83739229558659967</v>
      </c>
    </row>
    <row r="89" spans="1:13">
      <c r="A89" s="86" t="s">
        <v>97</v>
      </c>
      <c r="B89" s="7" t="s">
        <v>48</v>
      </c>
      <c r="C89" s="19">
        <f>SUM('BUNGALOW:WIDEHORIZONS, TM'!C89)</f>
        <v>478693</v>
      </c>
      <c r="D89" s="19">
        <f>SUM('BUNGALOW:WIDEHORIZONS, TM'!D89)</f>
        <v>1808</v>
      </c>
      <c r="E89" s="54">
        <f>SUM('BUNGALOW:WIDEHORIZONS, TM'!E89)</f>
        <v>480501</v>
      </c>
      <c r="F89" s="19">
        <f>SUM('BUNGALOW:WIDEHORIZONS, TM'!F89)</f>
        <v>26645</v>
      </c>
      <c r="G89" s="54">
        <f>SUM('BUNGALOW:WIDEHORIZONS, TM'!G89)</f>
        <v>507146</v>
      </c>
      <c r="H89" s="124"/>
      <c r="I89" s="124"/>
      <c r="J89" s="8"/>
      <c r="K89" s="109">
        <f t="shared" si="6"/>
        <v>1.4546076250958157E-2</v>
      </c>
      <c r="M89" s="110">
        <f t="shared" si="7"/>
        <v>2.3405190118192181</v>
      </c>
    </row>
    <row r="90" spans="1:13">
      <c r="A90" s="86">
        <v>360</v>
      </c>
      <c r="B90" s="7" t="s">
        <v>178</v>
      </c>
      <c r="C90" s="19">
        <f>SUM('BUNGALOW:WIDEHORIZONS, TM'!C90)</f>
        <v>0</v>
      </c>
      <c r="D90" s="19">
        <f>SUM('BUNGALOW:WIDEHORIZONS, TM'!D90)</f>
        <v>0</v>
      </c>
      <c r="E90" s="54">
        <f>SUM('BUNGALOW:WIDEHORIZONS, TM'!E90)</f>
        <v>0</v>
      </c>
      <c r="F90" s="19">
        <f>SUM('BUNGALOW:WIDEHORIZONS, TM'!F90)</f>
        <v>0</v>
      </c>
      <c r="G90" s="54">
        <f>SUM('BUNGALOW:WIDEHORIZONS, TM'!G90)</f>
        <v>0</v>
      </c>
      <c r="H90" s="124"/>
      <c r="I90" s="124"/>
      <c r="J90" s="8"/>
      <c r="K90" s="109">
        <f t="shared" si="6"/>
        <v>0</v>
      </c>
      <c r="M90" s="110">
        <f t="shared" si="7"/>
        <v>0</v>
      </c>
    </row>
    <row r="91" spans="1:13">
      <c r="A91" s="86">
        <v>490</v>
      </c>
      <c r="B91" s="7" t="s">
        <v>155</v>
      </c>
      <c r="C91" s="19">
        <f>SUM('BUNGALOW:WIDEHORIZONS, TM'!C91)</f>
        <v>162103</v>
      </c>
      <c r="D91" s="19">
        <f>SUM('BUNGALOW:WIDEHORIZONS, TM'!D91)</f>
        <v>18725</v>
      </c>
      <c r="E91" s="54">
        <f>SUM('BUNGALOW:WIDEHORIZONS, TM'!E91)</f>
        <v>180828</v>
      </c>
      <c r="F91" s="19">
        <f>SUM('BUNGALOW:WIDEHORIZONS, TM'!F91)</f>
        <v>-26645</v>
      </c>
      <c r="G91" s="54">
        <f>SUM('BUNGALOW:WIDEHORIZONS, TM'!G91)</f>
        <v>154183</v>
      </c>
      <c r="H91" s="124"/>
      <c r="I91" s="124"/>
      <c r="J91" s="8"/>
      <c r="K91" s="109">
        <f t="shared" si="6"/>
        <v>4.4223116708038343E-3</v>
      </c>
      <c r="M91" s="110">
        <f t="shared" si="7"/>
        <v>0.71156677327499873</v>
      </c>
    </row>
    <row r="92" spans="1:13" ht="22.5" customHeight="1">
      <c r="A92" s="86"/>
      <c r="B92" s="49" t="s">
        <v>304</v>
      </c>
      <c r="C92" s="54">
        <f>SUM(C80:C91)</f>
        <v>1926693</v>
      </c>
      <c r="D92" s="54">
        <f>SUM(D80:D91)</f>
        <v>157267.04999999999</v>
      </c>
      <c r="E92" s="54">
        <f>SUM(E80:E91)</f>
        <v>2083960.05</v>
      </c>
      <c r="F92" s="54">
        <f>SUM(F80:F91)</f>
        <v>0</v>
      </c>
      <c r="G92" s="54">
        <f>SUM(G80:G91)</f>
        <v>2083960.05</v>
      </c>
      <c r="H92" s="124"/>
      <c r="I92" s="124"/>
      <c r="J92" s="8"/>
      <c r="K92" s="109">
        <f t="shared" si="6"/>
        <v>5.9772613391904053E-2</v>
      </c>
      <c r="L92" s="68"/>
      <c r="M92" s="110">
        <f t="shared" si="7"/>
        <v>9.6176409099090368</v>
      </c>
    </row>
    <row r="93" spans="1:13">
      <c r="C93" s="41"/>
      <c r="D93" s="41"/>
      <c r="E93" s="41"/>
      <c r="F93" s="41"/>
      <c r="G93" s="41"/>
      <c r="H93" s="124"/>
      <c r="I93" s="124"/>
      <c r="J93" s="9"/>
      <c r="K93" s="12"/>
      <c r="M93" s="13"/>
    </row>
    <row r="94" spans="1:13">
      <c r="A94" s="86" t="s">
        <v>98</v>
      </c>
      <c r="B94" s="7" t="s">
        <v>50</v>
      </c>
      <c r="C94" s="1"/>
      <c r="D94" s="1"/>
      <c r="E94" s="1"/>
      <c r="F94" s="1"/>
      <c r="G94" s="1"/>
      <c r="H94" s="124"/>
      <c r="I94" s="124"/>
      <c r="J94" s="9"/>
      <c r="K94" s="12"/>
      <c r="M94" s="13"/>
    </row>
    <row r="95" spans="1:13">
      <c r="A95" s="86" t="s">
        <v>112</v>
      </c>
      <c r="B95" s="7" t="s">
        <v>40</v>
      </c>
      <c r="C95" s="19">
        <f>SUM('BUNGALOW:WIDEHORIZONS, TM'!C95)</f>
        <v>972291</v>
      </c>
      <c r="D95" s="19">
        <f>SUM('BUNGALOW:WIDEHORIZONS, TM'!D95)</f>
        <v>3919.91</v>
      </c>
      <c r="E95" s="54">
        <f>SUM('BUNGALOW:WIDEHORIZONS, TM'!E95)</f>
        <v>976210.91</v>
      </c>
      <c r="F95" s="19">
        <f>SUM('BUNGALOW:WIDEHORIZONS, TM'!F95)</f>
        <v>0</v>
      </c>
      <c r="G95" s="54">
        <f>SUM('BUNGALOW:WIDEHORIZONS, TM'!G95)</f>
        <v>976210.91</v>
      </c>
      <c r="H95" s="152">
        <f>SUM('BUNGALOW:WIDEHORIZONS, TM'!J95)</f>
        <v>87499.95</v>
      </c>
      <c r="I95" s="152">
        <f>SUM('BUNGALOW:WIDEHORIZONS, TM'!K95)</f>
        <v>91067.96</v>
      </c>
      <c r="J95" s="8"/>
      <c r="K95" s="109">
        <f t="shared" ref="K95:K101" si="8">G95/$G$183</f>
        <v>2.7999902067407118E-2</v>
      </c>
      <c r="M95" s="110">
        <f t="shared" ref="M95:M101" si="9">G95/$G$198</f>
        <v>4.5052907730719358</v>
      </c>
    </row>
    <row r="96" spans="1:13">
      <c r="A96" s="86" t="s">
        <v>113</v>
      </c>
      <c r="B96" s="7" t="s">
        <v>41</v>
      </c>
      <c r="C96" s="19">
        <f>SUM('BUNGALOW:WIDEHORIZONS, TM'!C96)</f>
        <v>47640</v>
      </c>
      <c r="D96" s="19">
        <f>SUM('BUNGALOW:WIDEHORIZONS, TM'!D96)</f>
        <v>123291.78</v>
      </c>
      <c r="E96" s="54">
        <f>SUM('BUNGALOW:WIDEHORIZONS, TM'!E96)</f>
        <v>170931.78</v>
      </c>
      <c r="F96" s="19">
        <f>SUM('BUNGALOW:WIDEHORIZONS, TM'!F96)</f>
        <v>0</v>
      </c>
      <c r="G96" s="54">
        <f>SUM('BUNGALOW:WIDEHORIZONS, TM'!G96)</f>
        <v>170931.78</v>
      </c>
      <c r="H96" s="124"/>
      <c r="I96" s="124"/>
      <c r="J96" s="8"/>
      <c r="K96" s="109">
        <f t="shared" si="8"/>
        <v>4.9027039661005004E-3</v>
      </c>
      <c r="M96" s="110">
        <f t="shared" si="9"/>
        <v>0.78886372132305094</v>
      </c>
    </row>
    <row r="97" spans="1:13">
      <c r="A97" s="86" t="s">
        <v>93</v>
      </c>
      <c r="B97" s="7" t="s">
        <v>53</v>
      </c>
      <c r="C97" s="19">
        <f>SUM('BUNGALOW:WIDEHORIZONS, TM'!C97)</f>
        <v>459680</v>
      </c>
      <c r="D97" s="19">
        <f>SUM('BUNGALOW:WIDEHORIZONS, TM'!D97)</f>
        <v>-178937</v>
      </c>
      <c r="E97" s="54">
        <f>SUM('BUNGALOW:WIDEHORIZONS, TM'!E97)</f>
        <v>280743</v>
      </c>
      <c r="F97" s="19">
        <f>SUM('BUNGALOW:WIDEHORIZONS, TM'!F97)</f>
        <v>0</v>
      </c>
      <c r="G97" s="54">
        <f>SUM('BUNGALOW:WIDEHORIZONS, TM'!G97)</f>
        <v>280743</v>
      </c>
      <c r="H97" s="124"/>
      <c r="I97" s="124"/>
      <c r="J97" s="8"/>
      <c r="K97" s="109">
        <f t="shared" si="8"/>
        <v>8.0523342093258062E-3</v>
      </c>
      <c r="M97" s="110">
        <f t="shared" si="9"/>
        <v>1.2956512107660569</v>
      </c>
    </row>
    <row r="98" spans="1:13">
      <c r="A98" s="86" t="s">
        <v>99</v>
      </c>
      <c r="B98" s="7" t="s">
        <v>51</v>
      </c>
      <c r="C98" s="19">
        <f>SUM('BUNGALOW:WIDEHORIZONS, TM'!C98)</f>
        <v>1256155</v>
      </c>
      <c r="D98" s="19">
        <f>SUM('BUNGALOW:WIDEHORIZONS, TM'!D98)</f>
        <v>168594</v>
      </c>
      <c r="E98" s="54">
        <f>SUM('BUNGALOW:WIDEHORIZONS, TM'!E98)</f>
        <v>1424749</v>
      </c>
      <c r="F98" s="19">
        <f>SUM('BUNGALOW:WIDEHORIZONS, TM'!F98)</f>
        <v>0</v>
      </c>
      <c r="G98" s="54">
        <f>SUM('BUNGALOW:WIDEHORIZONS, TM'!G98)</f>
        <v>1424749</v>
      </c>
      <c r="H98" s="124"/>
      <c r="I98" s="124"/>
      <c r="J98" s="8"/>
      <c r="K98" s="109">
        <f t="shared" si="8"/>
        <v>4.0864972990965878E-2</v>
      </c>
      <c r="M98" s="110">
        <f t="shared" si="9"/>
        <v>6.5753296320397263</v>
      </c>
    </row>
    <row r="99" spans="1:13">
      <c r="A99" s="86">
        <v>390</v>
      </c>
      <c r="B99" s="7" t="s">
        <v>52</v>
      </c>
      <c r="C99" s="19">
        <f>SUM('BUNGALOW:WIDEHORIZONS, TM'!C99)</f>
        <v>122941</v>
      </c>
      <c r="D99" s="19">
        <f>SUM('BUNGALOW:WIDEHORIZONS, TM'!D99)</f>
        <v>796</v>
      </c>
      <c r="E99" s="54">
        <f>SUM('BUNGALOW:WIDEHORIZONS, TM'!E99)</f>
        <v>123737</v>
      </c>
      <c r="F99" s="19">
        <f>SUM('BUNGALOW:WIDEHORIZONS, TM'!F99)</f>
        <v>0</v>
      </c>
      <c r="G99" s="54">
        <f>SUM('BUNGALOW:WIDEHORIZONS, TM'!G99)</f>
        <v>123737</v>
      </c>
      <c r="H99" s="124"/>
      <c r="I99" s="124"/>
      <c r="J99" s="8"/>
      <c r="K99" s="109">
        <f t="shared" si="8"/>
        <v>3.5490526141679305E-3</v>
      </c>
      <c r="M99" s="110">
        <f t="shared" si="9"/>
        <v>0.57105606859853886</v>
      </c>
    </row>
    <row r="100" spans="1:13">
      <c r="A100" s="86">
        <v>490</v>
      </c>
      <c r="B100" s="7" t="s">
        <v>155</v>
      </c>
      <c r="C100" s="19">
        <f>SUM('BUNGALOW:WIDEHORIZONS, TM'!C100)</f>
        <v>4547</v>
      </c>
      <c r="D100" s="19">
        <f>SUM('BUNGALOW:WIDEHORIZONS, TM'!D100)</f>
        <v>80</v>
      </c>
      <c r="E100" s="54">
        <f>SUM('BUNGALOW:WIDEHORIZONS, TM'!E100)</f>
        <v>4627</v>
      </c>
      <c r="F100" s="19">
        <f>SUM('BUNGALOW:WIDEHORIZONS, TM'!F100)</f>
        <v>0</v>
      </c>
      <c r="G100" s="54">
        <f>SUM('BUNGALOW:WIDEHORIZONS, TM'!G100)</f>
        <v>4627</v>
      </c>
      <c r="H100" s="125"/>
      <c r="I100" s="125"/>
      <c r="J100" s="8"/>
      <c r="K100" s="109">
        <f t="shared" si="8"/>
        <v>1.3271266028556548E-4</v>
      </c>
      <c r="M100" s="110">
        <f t="shared" si="9"/>
        <v>2.135397196800827E-2</v>
      </c>
    </row>
    <row r="101" spans="1:13" ht="23.25" customHeight="1">
      <c r="A101" s="86"/>
      <c r="B101" s="49" t="s">
        <v>54</v>
      </c>
      <c r="C101" s="54">
        <f>SUM(C95:C100)</f>
        <v>2863254</v>
      </c>
      <c r="D101" s="54">
        <f>SUM(D95:D100)</f>
        <v>117744.69</v>
      </c>
      <c r="E101" s="54">
        <f>SUM(E95:E100)</f>
        <v>2980998.69</v>
      </c>
      <c r="F101" s="54">
        <f>SUM(F95:F100)</f>
        <v>0</v>
      </c>
      <c r="G101" s="54">
        <f>SUM(G95:G100)</f>
        <v>2980998.69</v>
      </c>
      <c r="H101" s="125"/>
      <c r="I101" s="125"/>
      <c r="J101" s="8"/>
      <c r="K101" s="109">
        <f t="shared" si="8"/>
        <v>8.5501678508252799E-2</v>
      </c>
      <c r="L101" s="68"/>
      <c r="M101" s="110">
        <f t="shared" si="9"/>
        <v>13.757545377767316</v>
      </c>
    </row>
    <row r="102" spans="1:13">
      <c r="C102" s="41"/>
      <c r="D102" s="41"/>
      <c r="E102" s="41"/>
      <c r="F102" s="41"/>
      <c r="G102" s="41"/>
      <c r="H102" s="126"/>
      <c r="I102" s="126"/>
      <c r="J102" s="9"/>
      <c r="K102" s="12"/>
      <c r="M102" s="13"/>
    </row>
    <row r="103" spans="1:13">
      <c r="A103" s="86" t="s">
        <v>101</v>
      </c>
      <c r="B103" s="7" t="s">
        <v>55</v>
      </c>
      <c r="C103" s="1"/>
      <c r="D103" s="1"/>
      <c r="E103" s="1"/>
      <c r="F103" s="1"/>
      <c r="G103" s="1"/>
      <c r="H103" s="124"/>
      <c r="I103" s="124"/>
      <c r="J103" s="9"/>
      <c r="K103" s="12"/>
      <c r="M103" s="13"/>
    </row>
    <row r="104" spans="1:13">
      <c r="A104" s="86" t="s">
        <v>112</v>
      </c>
      <c r="B104" s="7" t="s">
        <v>40</v>
      </c>
      <c r="C104" s="19">
        <f>SUM('BUNGALOW:WIDEHORIZONS, TM'!C104)</f>
        <v>358403</v>
      </c>
      <c r="D104" s="19">
        <f>SUM('BUNGALOW:WIDEHORIZONS, TM'!D104)</f>
        <v>4444.2</v>
      </c>
      <c r="E104" s="54">
        <f>SUM('BUNGALOW:WIDEHORIZONS, TM'!E104)</f>
        <v>362847.2</v>
      </c>
      <c r="F104" s="19">
        <f>SUM('BUNGALOW:WIDEHORIZONS, TM'!F104)</f>
        <v>-44367</v>
      </c>
      <c r="G104" s="54">
        <f>SUM('BUNGALOW:WIDEHORIZONS, TM'!G104)</f>
        <v>318480.2</v>
      </c>
      <c r="H104" s="137">
        <f>SUM('BUNGALOW:WIDEHORIZONS, TM'!J104)</f>
        <v>34676.65</v>
      </c>
      <c r="I104" s="137">
        <f>SUM('BUNGALOW:WIDEHORIZONS, TM'!K104)</f>
        <v>36547.06</v>
      </c>
      <c r="J104" s="8"/>
      <c r="K104" s="109">
        <f t="shared" ref="K104:K110" si="10">G104/$G$183</f>
        <v>9.1347211130924904E-3</v>
      </c>
      <c r="M104" s="110">
        <f t="shared" ref="M104:M110" si="11">G104/$G$198</f>
        <v>1.4698113817085947</v>
      </c>
    </row>
    <row r="105" spans="1:13">
      <c r="A105" s="86" t="s">
        <v>113</v>
      </c>
      <c r="B105" s="7" t="s">
        <v>41</v>
      </c>
      <c r="C105" s="19">
        <f>SUM('BUNGALOW:WIDEHORIZONS, TM'!C105)</f>
        <v>5422</v>
      </c>
      <c r="D105" s="19">
        <f>SUM('BUNGALOW:WIDEHORIZONS, TM'!D105)</f>
        <v>53990.020000000004</v>
      </c>
      <c r="E105" s="54">
        <f>SUM('BUNGALOW:WIDEHORIZONS, TM'!E105)</f>
        <v>59412.020000000004</v>
      </c>
      <c r="F105" s="19">
        <f>SUM('BUNGALOW:WIDEHORIZONS, TM'!F105)</f>
        <v>0</v>
      </c>
      <c r="G105" s="54">
        <f>SUM('BUNGALOW:WIDEHORIZONS, TM'!G105)</f>
        <v>59412.020000000004</v>
      </c>
      <c r="H105" s="124"/>
      <c r="I105" s="124"/>
      <c r="J105" s="8"/>
      <c r="K105" s="109">
        <f t="shared" si="10"/>
        <v>1.7040689922496698E-3</v>
      </c>
      <c r="M105" s="110">
        <f t="shared" si="11"/>
        <v>0.27419118427550182</v>
      </c>
    </row>
    <row r="106" spans="1:13">
      <c r="A106" s="86" t="s">
        <v>119</v>
      </c>
      <c r="B106" s="7" t="s">
        <v>43</v>
      </c>
      <c r="C106" s="19">
        <f>SUM('BUNGALOW:WIDEHORIZONS, TM'!C106)</f>
        <v>21306</v>
      </c>
      <c r="D106" s="19">
        <f>SUM('BUNGALOW:WIDEHORIZONS, TM'!D106)</f>
        <v>0</v>
      </c>
      <c r="E106" s="54">
        <f>SUM('BUNGALOW:WIDEHORIZONS, TM'!E106)</f>
        <v>21306</v>
      </c>
      <c r="F106" s="19">
        <f>SUM('BUNGALOW:WIDEHORIZONS, TM'!F106)</f>
        <v>0</v>
      </c>
      <c r="G106" s="54">
        <f>SUM('BUNGALOW:WIDEHORIZONS, TM'!G106)</f>
        <v>21306</v>
      </c>
      <c r="H106" s="124"/>
      <c r="I106" s="124"/>
      <c r="J106" s="8"/>
      <c r="K106" s="109">
        <f t="shared" si="10"/>
        <v>6.1110350984315066E-4</v>
      </c>
      <c r="M106" s="110">
        <f t="shared" si="11"/>
        <v>9.832887978179905E-2</v>
      </c>
    </row>
    <row r="107" spans="1:13">
      <c r="A107" s="86" t="s">
        <v>93</v>
      </c>
      <c r="B107" s="7" t="s">
        <v>57</v>
      </c>
      <c r="C107" s="19">
        <f>SUM('BUNGALOW:WIDEHORIZONS, TM'!C107)</f>
        <v>77821</v>
      </c>
      <c r="D107" s="19">
        <f>SUM('BUNGALOW:WIDEHORIZONS, TM'!D107)</f>
        <v>0</v>
      </c>
      <c r="E107" s="54">
        <f>SUM('BUNGALOW:WIDEHORIZONS, TM'!E107)</f>
        <v>77821</v>
      </c>
      <c r="F107" s="19">
        <f>SUM('BUNGALOW:WIDEHORIZONS, TM'!F107)</f>
        <v>0</v>
      </c>
      <c r="G107" s="54">
        <f>SUM('BUNGALOW:WIDEHORIZONS, TM'!G107)</f>
        <v>77821</v>
      </c>
      <c r="H107" s="124"/>
      <c r="I107" s="124"/>
      <c r="J107" s="8"/>
      <c r="K107" s="109">
        <f t="shared" si="10"/>
        <v>2.2320795193609229E-3</v>
      </c>
      <c r="M107" s="110">
        <f t="shared" si="11"/>
        <v>0.359150086994245</v>
      </c>
    </row>
    <row r="108" spans="1:13">
      <c r="A108" s="86">
        <v>410</v>
      </c>
      <c r="B108" s="7" t="s">
        <v>56</v>
      </c>
      <c r="C108" s="19">
        <f>SUM('BUNGALOW:WIDEHORIZONS, TM'!C108)</f>
        <v>40553</v>
      </c>
      <c r="D108" s="19">
        <f>SUM('BUNGALOW:WIDEHORIZONS, TM'!D108)</f>
        <v>0</v>
      </c>
      <c r="E108" s="54">
        <f>SUM('BUNGALOW:WIDEHORIZONS, TM'!E108)</f>
        <v>40553</v>
      </c>
      <c r="F108" s="19">
        <f>SUM('BUNGALOW:WIDEHORIZONS, TM'!F108)</f>
        <v>0</v>
      </c>
      <c r="G108" s="54">
        <f>SUM('BUNGALOW:WIDEHORIZONS, TM'!G108)</f>
        <v>40553</v>
      </c>
      <c r="H108" s="124"/>
      <c r="I108" s="124"/>
      <c r="J108" s="8"/>
      <c r="K108" s="109">
        <f t="shared" si="10"/>
        <v>1.1631503160926164E-3</v>
      </c>
      <c r="M108" s="110">
        <f t="shared" si="11"/>
        <v>0.18715531126402407</v>
      </c>
    </row>
    <row r="109" spans="1:13">
      <c r="A109" s="86" t="s">
        <v>102</v>
      </c>
      <c r="B109" s="7" t="s">
        <v>155</v>
      </c>
      <c r="C109" s="19">
        <f>SUM('BUNGALOW:WIDEHORIZONS, TM'!C109)</f>
        <v>0</v>
      </c>
      <c r="D109" s="19">
        <f>SUM('BUNGALOW:WIDEHORIZONS, TM'!D109)</f>
        <v>0</v>
      </c>
      <c r="E109" s="54">
        <f>SUM('BUNGALOW:WIDEHORIZONS, TM'!E109)</f>
        <v>0</v>
      </c>
      <c r="F109" s="19">
        <f>SUM('BUNGALOW:WIDEHORIZONS, TM'!F109)</f>
        <v>0</v>
      </c>
      <c r="G109" s="54">
        <f>SUM('BUNGALOW:WIDEHORIZONS, TM'!G109)</f>
        <v>0</v>
      </c>
      <c r="H109" s="125"/>
      <c r="I109" s="125"/>
      <c r="J109" s="8"/>
      <c r="K109" s="109">
        <f t="shared" si="10"/>
        <v>0</v>
      </c>
      <c r="M109" s="110">
        <f t="shared" si="11"/>
        <v>0</v>
      </c>
    </row>
    <row r="110" spans="1:13" ht="21.75" customHeight="1">
      <c r="A110" s="86"/>
      <c r="B110" s="49" t="s">
        <v>58</v>
      </c>
      <c r="C110" s="54">
        <f>SUM(C104:C109)</f>
        <v>503505</v>
      </c>
      <c r="D110" s="54">
        <f>SUM(D104:D109)</f>
        <v>58434.22</v>
      </c>
      <c r="E110" s="54">
        <f>SUM(E104:E109)</f>
        <v>561939.22</v>
      </c>
      <c r="F110" s="54">
        <f>SUM(F104:F109)</f>
        <v>-44367</v>
      </c>
      <c r="G110" s="54">
        <f>SUM(G104:G109)</f>
        <v>517572.22000000003</v>
      </c>
      <c r="H110" s="125"/>
      <c r="I110" s="125"/>
      <c r="J110" s="8"/>
      <c r="K110" s="109">
        <f t="shared" si="10"/>
        <v>1.4845123450638851E-2</v>
      </c>
      <c r="L110" s="68"/>
      <c r="M110" s="110">
        <f t="shared" si="11"/>
        <v>2.3886368440241648</v>
      </c>
    </row>
    <row r="111" spans="1:13">
      <c r="A111" s="86"/>
      <c r="B111" s="7"/>
      <c r="C111" s="41"/>
      <c r="D111" s="41"/>
      <c r="E111" s="41"/>
      <c r="F111" s="41"/>
      <c r="G111" s="41"/>
      <c r="H111" s="126"/>
      <c r="I111" s="126"/>
      <c r="J111" s="8"/>
      <c r="K111" s="12"/>
      <c r="M111" s="13"/>
    </row>
    <row r="112" spans="1:13">
      <c r="A112" s="86" t="s">
        <v>103</v>
      </c>
      <c r="B112" s="7" t="s">
        <v>59</v>
      </c>
      <c r="C112" s="1"/>
      <c r="D112" s="1"/>
      <c r="E112" s="1"/>
      <c r="F112" s="1"/>
      <c r="G112" s="1"/>
      <c r="H112" s="124"/>
      <c r="I112" s="124"/>
      <c r="J112" s="9"/>
      <c r="K112" s="12"/>
      <c r="M112" s="13"/>
    </row>
    <row r="113" spans="1:13">
      <c r="A113" s="86" t="s">
        <v>112</v>
      </c>
      <c r="B113" s="7" t="s">
        <v>40</v>
      </c>
      <c r="C113" s="19">
        <f>SUM('BUNGALOW:WIDEHORIZONS, TM'!C113)</f>
        <v>310886</v>
      </c>
      <c r="D113" s="19">
        <f>SUM('BUNGALOW:WIDEHORIZONS, TM'!D113)</f>
        <v>8000.82</v>
      </c>
      <c r="E113" s="54">
        <f>SUM('BUNGALOW:WIDEHORIZONS, TM'!E113)</f>
        <v>318886.82</v>
      </c>
      <c r="F113" s="19">
        <f>SUM('BUNGALOW:WIDEHORIZONS, TM'!F113)</f>
        <v>12085</v>
      </c>
      <c r="G113" s="54">
        <f>SUM('BUNGALOW:WIDEHORIZONS, TM'!G113)</f>
        <v>330971.82</v>
      </c>
      <c r="H113" s="137">
        <f>SUM('BUNGALOW:WIDEHORIZONS, TM'!J113)</f>
        <v>32379.68</v>
      </c>
      <c r="I113" s="137">
        <f>SUM('BUNGALOW:WIDEHORIZONS, TM'!K113)</f>
        <v>34211.89</v>
      </c>
      <c r="J113" s="8"/>
      <c r="K113" s="109">
        <f t="shared" ref="K113:K118" si="12">G113/$G$183</f>
        <v>9.4930085826140757E-3</v>
      </c>
      <c r="M113" s="110">
        <f t="shared" ref="M113:M118" si="13">G113/$G$198</f>
        <v>1.5274611987207001</v>
      </c>
    </row>
    <row r="114" spans="1:13">
      <c r="A114" s="86" t="s">
        <v>113</v>
      </c>
      <c r="B114" s="7" t="s">
        <v>41</v>
      </c>
      <c r="C114" s="19">
        <f>SUM('BUNGALOW:WIDEHORIZONS, TM'!C114)</f>
        <v>21551</v>
      </c>
      <c r="D114" s="19">
        <f>SUM('BUNGALOW:WIDEHORIZONS, TM'!D114)</f>
        <v>48465.4</v>
      </c>
      <c r="E114" s="54">
        <f>SUM('BUNGALOW:WIDEHORIZONS, TM'!E114)</f>
        <v>70016.399999999994</v>
      </c>
      <c r="F114" s="19">
        <f>SUM('BUNGALOW:WIDEHORIZONS, TM'!F114)</f>
        <v>0</v>
      </c>
      <c r="G114" s="54">
        <f>SUM('BUNGALOW:WIDEHORIZONS, TM'!G114)</f>
        <v>70016.399999999994</v>
      </c>
      <c r="H114" s="124"/>
      <c r="I114" s="124"/>
      <c r="J114" s="8"/>
      <c r="K114" s="109">
        <f t="shared" si="12"/>
        <v>2.0082262173369927E-3</v>
      </c>
      <c r="M114" s="110">
        <f t="shared" si="13"/>
        <v>0.32313123901034235</v>
      </c>
    </row>
    <row r="115" spans="1:13">
      <c r="A115" s="86" t="s">
        <v>119</v>
      </c>
      <c r="B115" s="7" t="s">
        <v>43</v>
      </c>
      <c r="C115" s="19">
        <f>SUM('BUNGALOW:WIDEHORIZONS, TM'!C115)</f>
        <v>169732</v>
      </c>
      <c r="D115" s="19">
        <f>SUM('BUNGALOW:WIDEHORIZONS, TM'!D115)</f>
        <v>0</v>
      </c>
      <c r="E115" s="54">
        <f>SUM('BUNGALOW:WIDEHORIZONS, TM'!E115)</f>
        <v>169732</v>
      </c>
      <c r="F115" s="19">
        <f>SUM('BUNGALOW:WIDEHORIZONS, TM'!F115)</f>
        <v>32282</v>
      </c>
      <c r="G115" s="54">
        <f>SUM('BUNGALOW:WIDEHORIZONS, TM'!G115)</f>
        <v>202014</v>
      </c>
      <c r="H115" s="124"/>
      <c r="I115" s="124"/>
      <c r="J115" s="8"/>
      <c r="K115" s="109">
        <f t="shared" si="12"/>
        <v>5.7942112286423651E-3</v>
      </c>
      <c r="M115" s="110">
        <f t="shared" si="13"/>
        <v>0.93231063175820672</v>
      </c>
    </row>
    <row r="116" spans="1:13">
      <c r="A116" s="86">
        <v>310</v>
      </c>
      <c r="B116" s="7" t="s">
        <v>57</v>
      </c>
      <c r="C116" s="19">
        <f>SUM('BUNGALOW:WIDEHORIZONS, TM'!C116)</f>
        <v>121744</v>
      </c>
      <c r="D116" s="19">
        <f>SUM('BUNGALOW:WIDEHORIZONS, TM'!D116)</f>
        <v>0</v>
      </c>
      <c r="E116" s="54">
        <f>SUM('BUNGALOW:WIDEHORIZONS, TM'!E116)</f>
        <v>121744</v>
      </c>
      <c r="F116" s="19">
        <f>SUM('BUNGALOW:WIDEHORIZONS, TM'!F116)</f>
        <v>0</v>
      </c>
      <c r="G116" s="54">
        <f>SUM('BUNGALOW:WIDEHORIZONS, TM'!G116)</f>
        <v>121744</v>
      </c>
      <c r="H116" s="124"/>
      <c r="I116" s="124"/>
      <c r="J116" s="8"/>
      <c r="K116" s="109">
        <f t="shared" si="12"/>
        <v>3.4918889374985699E-3</v>
      </c>
      <c r="M116" s="110">
        <f t="shared" si="13"/>
        <v>0.56185821553343396</v>
      </c>
    </row>
    <row r="117" spans="1:13">
      <c r="A117" s="86" t="s">
        <v>102</v>
      </c>
      <c r="B117" s="7" t="s">
        <v>155</v>
      </c>
      <c r="C117" s="19">
        <f>SUM('BUNGALOW:WIDEHORIZONS, TM'!C117)</f>
        <v>0</v>
      </c>
      <c r="D117" s="19">
        <f>SUM('BUNGALOW:WIDEHORIZONS, TM'!D117)</f>
        <v>0</v>
      </c>
      <c r="E117" s="54">
        <f>SUM('BUNGALOW:WIDEHORIZONS, TM'!E117)</f>
        <v>0</v>
      </c>
      <c r="F117" s="19">
        <f>SUM('BUNGALOW:WIDEHORIZONS, TM'!F117)</f>
        <v>0</v>
      </c>
      <c r="G117" s="54">
        <f>SUM('BUNGALOW:WIDEHORIZONS, TM'!G117)</f>
        <v>0</v>
      </c>
      <c r="H117" s="124"/>
      <c r="I117" s="124"/>
      <c r="J117" s="8"/>
      <c r="K117" s="109">
        <f t="shared" si="12"/>
        <v>0</v>
      </c>
      <c r="M117" s="110">
        <f t="shared" si="13"/>
        <v>0</v>
      </c>
    </row>
    <row r="118" spans="1:13" ht="22.5" customHeight="1">
      <c r="A118" s="86"/>
      <c r="B118" s="49" t="s">
        <v>60</v>
      </c>
      <c r="C118" s="54">
        <f>SUM(C113:C117)</f>
        <v>623913</v>
      </c>
      <c r="D118" s="54">
        <f>SUM(D113:D117)</f>
        <v>56466.22</v>
      </c>
      <c r="E118" s="54">
        <f>SUM(E113:E117)</f>
        <v>680379.22</v>
      </c>
      <c r="F118" s="54">
        <f>SUM(F113:F117)</f>
        <v>44367</v>
      </c>
      <c r="G118" s="54">
        <f>SUM(G113:G117)</f>
        <v>724746.22</v>
      </c>
      <c r="H118" s="125"/>
      <c r="I118" s="125"/>
      <c r="J118" s="8"/>
      <c r="K118" s="109">
        <f t="shared" si="12"/>
        <v>2.0787334966092003E-2</v>
      </c>
      <c r="L118" s="68"/>
      <c r="M118" s="110">
        <f t="shared" si="13"/>
        <v>3.3447612850226829</v>
      </c>
    </row>
    <row r="119" spans="1:13">
      <c r="C119" s="41"/>
      <c r="D119" s="41"/>
      <c r="E119" s="41"/>
      <c r="F119" s="41"/>
      <c r="G119" s="41"/>
      <c r="H119" s="125"/>
      <c r="I119" s="125"/>
      <c r="J119" s="9"/>
      <c r="K119" s="12"/>
      <c r="M119" s="13"/>
    </row>
    <row r="120" spans="1:13">
      <c r="A120" s="86" t="s">
        <v>104</v>
      </c>
      <c r="B120" s="7" t="s">
        <v>61</v>
      </c>
      <c r="C120" s="1"/>
      <c r="D120" s="1"/>
      <c r="E120" s="1"/>
      <c r="F120" s="1"/>
      <c r="G120" s="1"/>
      <c r="H120" s="126"/>
      <c r="I120" s="126"/>
      <c r="J120" s="9"/>
      <c r="K120" s="12"/>
      <c r="M120" s="13"/>
    </row>
    <row r="121" spans="1:13">
      <c r="A121" s="86" t="s">
        <v>112</v>
      </c>
      <c r="B121" s="7" t="s">
        <v>63</v>
      </c>
      <c r="C121" s="19">
        <f>SUM('BUNGALOW:WIDEHORIZONS, TM'!C121)</f>
        <v>801983.76</v>
      </c>
      <c r="D121" s="19">
        <f>SUM('BUNGALOW:WIDEHORIZONS, TM'!D121)</f>
        <v>41718.379999999997</v>
      </c>
      <c r="E121" s="54">
        <f>SUM('BUNGALOW:WIDEHORIZONS, TM'!E121)</f>
        <v>843702.14</v>
      </c>
      <c r="F121" s="19">
        <f>SUM('BUNGALOW:WIDEHORIZONS, TM'!F121)</f>
        <v>0</v>
      </c>
      <c r="G121" s="54">
        <f>SUM('BUNGALOW:WIDEHORIZONS, TM'!G121)</f>
        <v>843702.14</v>
      </c>
      <c r="H121" s="137">
        <f>SUM('BUNGALOW:WIDEHORIZONS, TM'!J121)</f>
        <v>33664.959649871002</v>
      </c>
      <c r="I121" s="137">
        <f>SUM('BUNGALOW:WIDEHORIZONS, TM'!K121)</f>
        <v>36294.027237929768</v>
      </c>
      <c r="J121" s="8"/>
      <c r="K121" s="109">
        <f t="shared" ref="K121:K139" si="14">G121/$G$183</f>
        <v>2.4199255562572856E-2</v>
      </c>
      <c r="M121" s="110">
        <f t="shared" ref="M121:M126" si="15">G121/$G$198</f>
        <v>3.8937522902331079</v>
      </c>
    </row>
    <row r="122" spans="1:13">
      <c r="A122" s="86" t="s">
        <v>135</v>
      </c>
      <c r="B122" s="7" t="s">
        <v>65</v>
      </c>
      <c r="C122" s="19">
        <f>SUM('BUNGALOW:WIDEHORIZONS, TM'!C122)</f>
        <v>38956</v>
      </c>
      <c r="D122" s="19">
        <f>SUM('BUNGALOW:WIDEHORIZONS, TM'!D122)</f>
        <v>75721.929999999993</v>
      </c>
      <c r="E122" s="54">
        <f>SUM('BUNGALOW:WIDEHORIZONS, TM'!E122)</f>
        <v>114677.93</v>
      </c>
      <c r="F122" s="19">
        <f>SUM('BUNGALOW:WIDEHORIZONS, TM'!F122)</f>
        <v>0</v>
      </c>
      <c r="G122" s="54">
        <f>SUM('BUNGALOW:WIDEHORIZONS, TM'!G122)</f>
        <v>114677.93</v>
      </c>
      <c r="H122" s="139"/>
      <c r="I122" s="140"/>
      <c r="J122" s="8"/>
      <c r="K122" s="109">
        <f t="shared" si="14"/>
        <v>3.2892183199355646E-3</v>
      </c>
      <c r="M122" s="110">
        <f t="shared" si="15"/>
        <v>0.52924774207244751</v>
      </c>
    </row>
    <row r="123" spans="1:13">
      <c r="A123" s="86" t="s">
        <v>113</v>
      </c>
      <c r="B123" s="7" t="s">
        <v>67</v>
      </c>
      <c r="C123" s="19">
        <f>SUM('BUNGALOW:WIDEHORIZONS, TM'!C123)</f>
        <v>4580408</v>
      </c>
      <c r="D123" s="19">
        <f>SUM('BUNGALOW:WIDEHORIZONS, TM'!D123)</f>
        <v>99027.34</v>
      </c>
      <c r="E123" s="54">
        <f>SUM('BUNGALOW:WIDEHORIZONS, TM'!E123)</f>
        <v>4679435.34</v>
      </c>
      <c r="F123" s="19">
        <f>SUM('BUNGALOW:WIDEHORIZONS, TM'!F123)</f>
        <v>0</v>
      </c>
      <c r="G123" s="54">
        <f>SUM('BUNGALOW:WIDEHORIZONS, TM'!G123)</f>
        <v>4679435.34</v>
      </c>
      <c r="H123" s="137">
        <f>SUM('BUNGALOW:WIDEHORIZONS, TM'!J123)</f>
        <v>373097.42035012902</v>
      </c>
      <c r="I123" s="137">
        <f>SUM('BUNGALOW:WIDEHORIZONS, TM'!K123)</f>
        <v>392177.95276207023</v>
      </c>
      <c r="J123" s="8"/>
      <c r="K123" s="109">
        <f t="shared" si="14"/>
        <v>0.13421662256444555</v>
      </c>
      <c r="M123" s="110">
        <f t="shared" si="15"/>
        <v>21.595965220762317</v>
      </c>
    </row>
    <row r="124" spans="1:13">
      <c r="A124" s="86" t="s">
        <v>136</v>
      </c>
      <c r="B124" s="7" t="s">
        <v>275</v>
      </c>
      <c r="C124" s="19">
        <f>SUM('BUNGALOW:WIDEHORIZONS, TM'!C124)</f>
        <v>162889</v>
      </c>
      <c r="D124" s="19">
        <f>SUM('BUNGALOW:WIDEHORIZONS, TM'!D124)</f>
        <v>686823.62</v>
      </c>
      <c r="E124" s="54">
        <f>SUM('BUNGALOW:WIDEHORIZONS, TM'!E124)</f>
        <v>849712.62</v>
      </c>
      <c r="F124" s="19">
        <f>SUM('BUNGALOW:WIDEHORIZONS, TM'!F124)</f>
        <v>0</v>
      </c>
      <c r="G124" s="54">
        <f>SUM('BUNGALOW:WIDEHORIZONS, TM'!G124)</f>
        <v>849712.62</v>
      </c>
      <c r="H124" s="153"/>
      <c r="I124" s="153"/>
      <c r="J124" s="8"/>
      <c r="K124" s="109">
        <f t="shared" si="14"/>
        <v>2.4371649509059387E-2</v>
      </c>
      <c r="M124" s="110">
        <f t="shared" si="15"/>
        <v>3.9214911321251056</v>
      </c>
    </row>
    <row r="125" spans="1:13">
      <c r="A125" s="86" t="s">
        <v>149</v>
      </c>
      <c r="B125" s="7" t="s">
        <v>150</v>
      </c>
      <c r="C125" s="19">
        <f>SUM('BUNGALOW:WIDEHORIZONS, TM'!C125)</f>
        <v>71696</v>
      </c>
      <c r="D125" s="19">
        <f>SUM('BUNGALOW:WIDEHORIZONS, TM'!D125)</f>
        <v>0</v>
      </c>
      <c r="E125" s="54">
        <f>SUM('BUNGALOW:WIDEHORIZONS, TM'!E125)</f>
        <v>71696</v>
      </c>
      <c r="F125" s="19">
        <f>SUM('BUNGALOW:WIDEHORIZONS, TM'!F125)</f>
        <v>0</v>
      </c>
      <c r="G125" s="54">
        <f>SUM('BUNGALOW:WIDEHORIZONS, TM'!G125)</f>
        <v>71696</v>
      </c>
      <c r="H125" s="137">
        <f>SUM('BUNGALOW:WIDEHORIZONS, TM'!J125)</f>
        <v>192</v>
      </c>
      <c r="I125" s="137">
        <f>SUM('BUNGALOW:WIDEHORIZONS, TM'!K125)</f>
        <v>192</v>
      </c>
      <c r="J125" s="8"/>
      <c r="K125" s="109">
        <f t="shared" si="14"/>
        <v>2.056400884338427E-3</v>
      </c>
      <c r="M125" s="110">
        <f t="shared" si="15"/>
        <v>0.33088272621965009</v>
      </c>
    </row>
    <row r="126" spans="1:13">
      <c r="A126" s="86" t="s">
        <v>119</v>
      </c>
      <c r="B126" s="7" t="s">
        <v>69</v>
      </c>
      <c r="C126" s="19">
        <f>SUM('BUNGALOW:WIDEHORIZONS, TM'!C126)</f>
        <v>383748</v>
      </c>
      <c r="D126" s="19">
        <f>SUM('BUNGALOW:WIDEHORIZONS, TM'!D126)</f>
        <v>147</v>
      </c>
      <c r="E126" s="54">
        <f>SUM('BUNGALOW:WIDEHORIZONS, TM'!E126)</f>
        <v>383895</v>
      </c>
      <c r="F126" s="19">
        <f>SUM('BUNGALOW:WIDEHORIZONS, TM'!F126)</f>
        <v>0</v>
      </c>
      <c r="G126" s="54">
        <f>SUM('BUNGALOW:WIDEHORIZONS, TM'!G126)</f>
        <v>383895</v>
      </c>
      <c r="H126" s="143"/>
      <c r="I126" s="143"/>
      <c r="J126" s="8"/>
      <c r="K126" s="109">
        <f t="shared" si="14"/>
        <v>1.101096319868752E-2</v>
      </c>
      <c r="M126" s="110">
        <f t="shared" si="15"/>
        <v>1.7717058717654064</v>
      </c>
    </row>
    <row r="127" spans="1:13">
      <c r="A127" s="86">
        <v>111</v>
      </c>
      <c r="B127" s="7" t="s">
        <v>107</v>
      </c>
      <c r="C127" s="19">
        <f>SUM('BUNGALOW:WIDEHORIZONS, TM'!C127)</f>
        <v>1423</v>
      </c>
      <c r="D127" s="19">
        <f>SUM('BUNGALOW:WIDEHORIZONS, TM'!D127)</f>
        <v>0</v>
      </c>
      <c r="E127" s="54">
        <f>SUM('BUNGALOW:WIDEHORIZONS, TM'!E127)</f>
        <v>1423</v>
      </c>
      <c r="F127" s="19">
        <f>SUM('BUNGALOW:WIDEHORIZONS, TM'!F127)</f>
        <v>0</v>
      </c>
      <c r="G127" s="54">
        <f>SUM('BUNGALOW:WIDEHORIZONS, TM'!G127)</f>
        <v>1423</v>
      </c>
      <c r="H127" s="143"/>
      <c r="I127" s="143"/>
      <c r="J127" s="8"/>
      <c r="K127" s="109">
        <f t="shared" si="14"/>
        <v>4.0814807777471295E-5</v>
      </c>
      <c r="M127" s="110">
        <f t="shared" ref="M127:M138" si="16">G127/$G$198</f>
        <v>6.5672578583262954E-3</v>
      </c>
    </row>
    <row r="128" spans="1:13">
      <c r="A128" s="86" t="s">
        <v>130</v>
      </c>
      <c r="B128" s="7" t="s">
        <v>108</v>
      </c>
      <c r="C128" s="19">
        <f>SUM('BUNGALOW:WIDEHORIZONS, TM'!C128)</f>
        <v>0</v>
      </c>
      <c r="D128" s="19">
        <f>SUM('BUNGALOW:WIDEHORIZONS, TM'!D128)</f>
        <v>0</v>
      </c>
      <c r="E128" s="54">
        <f>SUM('BUNGALOW:WIDEHORIZONS, TM'!E128)</f>
        <v>0</v>
      </c>
      <c r="F128" s="19">
        <f>SUM('BUNGALOW:WIDEHORIZONS, TM'!F128)</f>
        <v>0</v>
      </c>
      <c r="G128" s="54">
        <f>SUM('BUNGALOW:WIDEHORIZONS, TM'!G128)</f>
        <v>0</v>
      </c>
      <c r="H128" s="126"/>
      <c r="I128" s="126"/>
      <c r="J128" s="8"/>
      <c r="K128" s="109">
        <f t="shared" si="14"/>
        <v>0</v>
      </c>
      <c r="M128" s="110">
        <f t="shared" si="16"/>
        <v>0</v>
      </c>
    </row>
    <row r="129" spans="1:13">
      <c r="A129" s="86" t="s">
        <v>93</v>
      </c>
      <c r="B129" s="7" t="s">
        <v>77</v>
      </c>
      <c r="C129" s="19">
        <f>SUM('BUNGALOW:WIDEHORIZONS, TM'!C129)</f>
        <v>83594</v>
      </c>
      <c r="D129" s="19">
        <f>SUM('BUNGALOW:WIDEHORIZONS, TM'!D129)</f>
        <v>0</v>
      </c>
      <c r="E129" s="54">
        <f>SUM('BUNGALOW:WIDEHORIZONS, TM'!E129)</f>
        <v>83594</v>
      </c>
      <c r="F129" s="19">
        <f>SUM('BUNGALOW:WIDEHORIZONS, TM'!F129)</f>
        <v>0</v>
      </c>
      <c r="G129" s="54">
        <f>SUM('BUNGALOW:WIDEHORIZONS, TM'!G129)</f>
        <v>83594</v>
      </c>
      <c r="H129" s="126"/>
      <c r="I129" s="126"/>
      <c r="J129" s="8"/>
      <c r="K129" s="109">
        <f t="shared" si="14"/>
        <v>2.3976620107870241E-3</v>
      </c>
      <c r="M129" s="110">
        <f t="shared" si="16"/>
        <v>0.38579293985167135</v>
      </c>
    </row>
    <row r="130" spans="1:13">
      <c r="A130" s="86">
        <v>330</v>
      </c>
      <c r="B130" s="7" t="s">
        <v>311</v>
      </c>
      <c r="C130" s="19">
        <f>SUM('BUNGALOW:WIDEHORIZONS, TM'!C130)</f>
        <v>24169</v>
      </c>
      <c r="D130" s="19">
        <f>SUM('BUNGALOW:WIDEHORIZONS, TM'!D130)</f>
        <v>0</v>
      </c>
      <c r="E130" s="54">
        <f>SUM('BUNGALOW:WIDEHORIZONS, TM'!E130)</f>
        <v>24169</v>
      </c>
      <c r="F130" s="19">
        <f>SUM('BUNGALOW:WIDEHORIZONS, TM'!F130)</f>
        <v>0</v>
      </c>
      <c r="G130" s="54">
        <f>SUM('BUNGALOW:WIDEHORIZONS, TM'!G130)</f>
        <v>24169</v>
      </c>
      <c r="H130" s="126"/>
      <c r="I130" s="126"/>
      <c r="J130" s="8"/>
      <c r="K130" s="109">
        <f t="shared" si="14"/>
        <v>6.9322072324223729E-4</v>
      </c>
      <c r="M130" s="110">
        <f t="shared" si="16"/>
        <v>0.11154185184672398</v>
      </c>
    </row>
    <row r="131" spans="1:13">
      <c r="A131" s="86" t="s">
        <v>100</v>
      </c>
      <c r="B131" s="7" t="s">
        <v>70</v>
      </c>
      <c r="C131" s="19">
        <f>SUM('BUNGALOW:WIDEHORIZONS, TM'!C131)</f>
        <v>8783</v>
      </c>
      <c r="D131" s="19">
        <f>SUM('BUNGALOW:WIDEHORIZONS, TM'!D131)</f>
        <v>757</v>
      </c>
      <c r="E131" s="54">
        <f>SUM('BUNGALOW:WIDEHORIZONS, TM'!E131)</f>
        <v>9540</v>
      </c>
      <c r="F131" s="19">
        <f>SUM('BUNGALOW:WIDEHORIZONS, TM'!F131)</f>
        <v>0</v>
      </c>
      <c r="G131" s="54">
        <f>SUM('BUNGALOW:WIDEHORIZONS, TM'!G131)</f>
        <v>9540</v>
      </c>
      <c r="H131" s="124"/>
      <c r="I131" s="124"/>
      <c r="J131" s="8"/>
      <c r="K131" s="109">
        <f t="shared" si="14"/>
        <v>2.7362843724320176E-4</v>
      </c>
      <c r="M131" s="110">
        <f t="shared" si="16"/>
        <v>4.4027856618715992E-2</v>
      </c>
    </row>
    <row r="132" spans="1:13">
      <c r="B132" s="156" t="s">
        <v>234</v>
      </c>
      <c r="C132" s="157"/>
      <c r="D132" s="157"/>
      <c r="E132" s="158"/>
      <c r="F132" s="157"/>
      <c r="G132" s="158"/>
      <c r="H132" s="124"/>
      <c r="I132" s="124"/>
      <c r="J132" s="8"/>
      <c r="K132" s="109">
        <f t="shared" si="14"/>
        <v>0</v>
      </c>
      <c r="M132" s="110">
        <f t="shared" si="16"/>
        <v>0</v>
      </c>
    </row>
    <row r="133" spans="1:13">
      <c r="A133" s="86">
        <v>440.1</v>
      </c>
      <c r="B133" s="61" t="s">
        <v>151</v>
      </c>
      <c r="C133" s="19">
        <f>SUM('BUNGALOW:WIDEHORIZONS, TM'!C133)</f>
        <v>0</v>
      </c>
      <c r="D133" s="19">
        <f>SUM('BUNGALOW:WIDEHORIZONS, TM'!D133)</f>
        <v>0</v>
      </c>
      <c r="E133" s="54">
        <f>SUM('BUNGALOW:WIDEHORIZONS, TM'!E133)</f>
        <v>0</v>
      </c>
      <c r="F133" s="19">
        <f>SUM('BUNGALOW:WIDEHORIZONS, TM'!F133)</f>
        <v>0</v>
      </c>
      <c r="G133" s="54">
        <f>SUM('BUNGALOW:WIDEHORIZONS, TM'!G133)</f>
        <v>0</v>
      </c>
      <c r="H133" s="124"/>
      <c r="I133" s="124"/>
      <c r="J133" s="8"/>
      <c r="K133" s="109">
        <f t="shared" si="14"/>
        <v>0</v>
      </c>
      <c r="M133" s="110">
        <f t="shared" si="16"/>
        <v>0</v>
      </c>
    </row>
    <row r="134" spans="1:13">
      <c r="A134" s="4">
        <v>440.2</v>
      </c>
      <c r="B134" s="4" t="s">
        <v>152</v>
      </c>
      <c r="C134" s="19">
        <f>SUM('BUNGALOW:WIDEHORIZONS, TM'!C134)</f>
        <v>0</v>
      </c>
      <c r="D134" s="19">
        <f>SUM('BUNGALOW:WIDEHORIZONS, TM'!D134)</f>
        <v>0</v>
      </c>
      <c r="E134" s="54">
        <f>SUM('BUNGALOW:WIDEHORIZONS, TM'!E134)</f>
        <v>0</v>
      </c>
      <c r="F134" s="19">
        <f>SUM('BUNGALOW:WIDEHORIZONS, TM'!F134)</f>
        <v>0</v>
      </c>
      <c r="G134" s="54">
        <f>SUM('BUNGALOW:WIDEHORIZONS, TM'!G134)</f>
        <v>0</v>
      </c>
      <c r="H134" s="138"/>
      <c r="I134" s="138"/>
      <c r="J134" s="8"/>
      <c r="K134" s="109">
        <f t="shared" si="14"/>
        <v>0</v>
      </c>
      <c r="M134" s="110">
        <f t="shared" si="16"/>
        <v>0</v>
      </c>
    </row>
    <row r="135" spans="1:13">
      <c r="A135" s="86">
        <v>440.3</v>
      </c>
      <c r="B135" s="4" t="s">
        <v>153</v>
      </c>
      <c r="C135" s="19">
        <f>SUM('BUNGALOW:WIDEHORIZONS, TM'!C135)</f>
        <v>0</v>
      </c>
      <c r="D135" s="19">
        <f>SUM('BUNGALOW:WIDEHORIZONS, TM'!D135)</f>
        <v>0</v>
      </c>
      <c r="E135" s="54">
        <f>SUM('BUNGALOW:WIDEHORIZONS, TM'!E135)</f>
        <v>0</v>
      </c>
      <c r="F135" s="19">
        <f>SUM('BUNGALOW:WIDEHORIZONS, TM'!F135)</f>
        <v>0</v>
      </c>
      <c r="G135" s="54">
        <f>SUM('BUNGALOW:WIDEHORIZONS, TM'!G135)</f>
        <v>0</v>
      </c>
      <c r="H135" s="138"/>
      <c r="I135" s="138"/>
      <c r="J135" s="8"/>
      <c r="K135" s="109">
        <f t="shared" si="14"/>
        <v>0</v>
      </c>
      <c r="M135" s="110">
        <f t="shared" si="16"/>
        <v>0</v>
      </c>
    </row>
    <row r="136" spans="1:13">
      <c r="A136" s="4">
        <v>440.4</v>
      </c>
      <c r="B136" s="4" t="s">
        <v>154</v>
      </c>
      <c r="C136" s="19">
        <f>SUM('BUNGALOW:WIDEHORIZONS, TM'!C136)</f>
        <v>0</v>
      </c>
      <c r="D136" s="19">
        <f>SUM('BUNGALOW:WIDEHORIZONS, TM'!D136)</f>
        <v>0</v>
      </c>
      <c r="E136" s="54">
        <f>SUM('BUNGALOW:WIDEHORIZONS, TM'!E136)</f>
        <v>0</v>
      </c>
      <c r="F136" s="19">
        <f>SUM('BUNGALOW:WIDEHORIZONS, TM'!F136)</f>
        <v>0</v>
      </c>
      <c r="G136" s="54">
        <f>SUM('BUNGALOW:WIDEHORIZONS, TM'!G136)</f>
        <v>0</v>
      </c>
      <c r="H136" s="124"/>
      <c r="I136" s="124"/>
      <c r="J136" s="8"/>
      <c r="K136" s="109">
        <f t="shared" si="14"/>
        <v>0</v>
      </c>
      <c r="M136" s="110">
        <f t="shared" si="16"/>
        <v>0</v>
      </c>
    </row>
    <row r="137" spans="1:13">
      <c r="A137" s="86">
        <v>440.5</v>
      </c>
      <c r="B137" s="4" t="s">
        <v>155</v>
      </c>
      <c r="C137" s="19">
        <f>SUM('BUNGALOW:WIDEHORIZONS, TM'!C137)</f>
        <v>902</v>
      </c>
      <c r="D137" s="19">
        <f>SUM('BUNGALOW:WIDEHORIZONS, TM'!D137)</f>
        <v>0</v>
      </c>
      <c r="E137" s="54">
        <f>SUM('BUNGALOW:WIDEHORIZONS, TM'!E137)</f>
        <v>902</v>
      </c>
      <c r="F137" s="19">
        <f>SUM('BUNGALOW:WIDEHORIZONS, TM'!F137)</f>
        <v>0</v>
      </c>
      <c r="G137" s="54">
        <f>SUM('BUNGALOW:WIDEHORIZONS, TM'!G137)</f>
        <v>902</v>
      </c>
      <c r="H137" s="124"/>
      <c r="I137" s="124"/>
      <c r="J137" s="8"/>
      <c r="K137" s="109">
        <f t="shared" si="14"/>
        <v>2.5871367965761844E-5</v>
      </c>
      <c r="M137" s="110">
        <f t="shared" si="16"/>
        <v>4.1628015377444261E-3</v>
      </c>
    </row>
    <row r="138" spans="1:13">
      <c r="A138" s="86">
        <v>490</v>
      </c>
      <c r="B138" s="7" t="s">
        <v>155</v>
      </c>
      <c r="C138" s="19">
        <f>SUM('BUNGALOW:WIDEHORIZONS, TM'!C138)</f>
        <v>64651</v>
      </c>
      <c r="D138" s="19">
        <f>SUM('BUNGALOW:WIDEHORIZONS, TM'!D138)</f>
        <v>57926</v>
      </c>
      <c r="E138" s="54">
        <f>SUM('BUNGALOW:WIDEHORIZONS, TM'!E138)</f>
        <v>122577</v>
      </c>
      <c r="F138" s="19">
        <f>SUM('BUNGALOW:WIDEHORIZONS, TM'!F138)</f>
        <v>0</v>
      </c>
      <c r="G138" s="54">
        <f>SUM('BUNGALOW:WIDEHORIZONS, TM'!G138)</f>
        <v>122577</v>
      </c>
      <c r="H138" s="124"/>
      <c r="I138" s="124"/>
      <c r="J138" s="8"/>
      <c r="K138" s="109">
        <f t="shared" si="14"/>
        <v>3.5157812318616292E-3</v>
      </c>
      <c r="M138" s="110">
        <f t="shared" si="16"/>
        <v>0.56570257659877887</v>
      </c>
    </row>
    <row r="139" spans="1:13" ht="21" customHeight="1">
      <c r="A139" s="86"/>
      <c r="B139" s="49" t="s">
        <v>71</v>
      </c>
      <c r="C139" s="54">
        <f>SUM(C121:C138)</f>
        <v>6223202.7599999998</v>
      </c>
      <c r="D139" s="54">
        <f>SUM(D121:D138)</f>
        <v>962121.27</v>
      </c>
      <c r="E139" s="54">
        <f>SUM(E121:E138)</f>
        <v>7185324.0300000003</v>
      </c>
      <c r="F139" s="54">
        <f>SUM(F121:F138)</f>
        <v>0</v>
      </c>
      <c r="G139" s="54">
        <f>SUM(G121:G138)</f>
        <v>7185324.0300000003</v>
      </c>
      <c r="H139" s="124"/>
      <c r="I139" s="124"/>
      <c r="J139" s="8"/>
      <c r="K139" s="109">
        <f t="shared" si="14"/>
        <v>0.20609108861791664</v>
      </c>
      <c r="L139" s="68"/>
      <c r="M139" s="110">
        <f>G139/$G$198</f>
        <v>33.160840267489995</v>
      </c>
    </row>
    <row r="140" spans="1:13">
      <c r="C140" s="41"/>
      <c r="D140" s="41"/>
      <c r="E140" s="41"/>
      <c r="F140" s="41"/>
      <c r="G140" s="41"/>
      <c r="H140" s="124"/>
      <c r="I140" s="124"/>
      <c r="J140" s="9"/>
      <c r="K140" s="12"/>
      <c r="M140" s="13"/>
    </row>
    <row r="141" spans="1:13">
      <c r="A141" s="86" t="s">
        <v>105</v>
      </c>
      <c r="B141" s="7" t="s">
        <v>72</v>
      </c>
      <c r="C141" s="1"/>
      <c r="D141" s="1"/>
      <c r="E141" s="1"/>
      <c r="F141" s="1"/>
      <c r="G141" s="1"/>
      <c r="H141" s="138"/>
      <c r="I141" s="138"/>
      <c r="J141" s="9"/>
      <c r="K141" s="12"/>
      <c r="M141" s="13"/>
    </row>
    <row r="142" spans="1:13">
      <c r="A142" s="86" t="s">
        <v>112</v>
      </c>
      <c r="B142" s="7" t="s">
        <v>73</v>
      </c>
      <c r="C142" s="19">
        <f>SUM('BUNGALOW:WIDEHORIZONS, TM'!C142)</f>
        <v>525258</v>
      </c>
      <c r="D142" s="19">
        <f>SUM('BUNGALOW:WIDEHORIZONS, TM'!D142)</f>
        <v>5058.2700000000004</v>
      </c>
      <c r="E142" s="54">
        <f>SUM('BUNGALOW:WIDEHORIZONS, TM'!E142)</f>
        <v>530316.27</v>
      </c>
      <c r="F142" s="19">
        <f>SUM('BUNGALOW:WIDEHORIZONS, TM'!F142)</f>
        <v>0</v>
      </c>
      <c r="G142" s="54">
        <f>SUM('BUNGALOW:WIDEHORIZONS, TM'!G142)</f>
        <v>530316.27</v>
      </c>
      <c r="H142" s="137">
        <f>SUM('BUNGALOW:WIDEHORIZONS, TM'!J142)</f>
        <v>34253.619999999995</v>
      </c>
      <c r="I142" s="137">
        <f>SUM('BUNGALOW:WIDEHORIZONS, TM'!K142)</f>
        <v>36428.57</v>
      </c>
      <c r="J142" s="8"/>
      <c r="K142" s="109">
        <f t="shared" ref="K142:K147" si="17">G142/$G$183</f>
        <v>1.5210651174501452E-2</v>
      </c>
      <c r="M142" s="110">
        <f t="shared" ref="M142:M147" si="18">G142/$G$198</f>
        <v>2.4474516455065283</v>
      </c>
    </row>
    <row r="143" spans="1:13">
      <c r="A143" s="86" t="s">
        <v>113</v>
      </c>
      <c r="B143" s="7" t="s">
        <v>41</v>
      </c>
      <c r="C143" s="19">
        <f>SUM('BUNGALOW:WIDEHORIZONS, TM'!C143)</f>
        <v>54228</v>
      </c>
      <c r="D143" s="19">
        <f>SUM('BUNGALOW:WIDEHORIZONS, TM'!D143)</f>
        <v>40858.979999999996</v>
      </c>
      <c r="E143" s="54">
        <f>SUM('BUNGALOW:WIDEHORIZONS, TM'!E143)</f>
        <v>95086.98</v>
      </c>
      <c r="F143" s="19">
        <f>SUM('BUNGALOW:WIDEHORIZONS, TM'!F143)</f>
        <v>0</v>
      </c>
      <c r="G143" s="54">
        <f>SUM('BUNGALOW:WIDEHORIZONS, TM'!G143)</f>
        <v>95086.98</v>
      </c>
      <c r="H143" s="124"/>
      <c r="I143" s="124"/>
      <c r="J143" s="8"/>
      <c r="K143" s="109">
        <f t="shared" si="17"/>
        <v>2.7273062620100192E-3</v>
      </c>
      <c r="M143" s="110">
        <f t="shared" si="18"/>
        <v>0.43883395406150055</v>
      </c>
    </row>
    <row r="144" spans="1:13">
      <c r="A144" s="86">
        <v>110</v>
      </c>
      <c r="B144" s="7" t="s">
        <v>258</v>
      </c>
      <c r="C144" s="19">
        <f>SUM('BUNGALOW:WIDEHORIZONS, TM'!C144)</f>
        <v>41249</v>
      </c>
      <c r="D144" s="19">
        <f>SUM('BUNGALOW:WIDEHORIZONS, TM'!D144)</f>
        <v>744</v>
      </c>
      <c r="E144" s="54">
        <f>SUM('BUNGALOW:WIDEHORIZONS, TM'!E144)</f>
        <v>41993</v>
      </c>
      <c r="F144" s="19">
        <f>SUM('BUNGALOW:WIDEHORIZONS, TM'!F144)</f>
        <v>0</v>
      </c>
      <c r="G144" s="54">
        <f>SUM('BUNGALOW:WIDEHORIZONS, TM'!G144)</f>
        <v>41993</v>
      </c>
      <c r="H144" s="124"/>
      <c r="I144" s="124"/>
      <c r="J144" s="8"/>
      <c r="K144" s="109">
        <f t="shared" si="17"/>
        <v>1.204452721714232E-3</v>
      </c>
      <c r="M144" s="110">
        <f t="shared" si="18"/>
        <v>0.19380102547062272</v>
      </c>
    </row>
    <row r="145" spans="1:13">
      <c r="A145" s="86" t="s">
        <v>93</v>
      </c>
      <c r="B145" s="7" t="s">
        <v>53</v>
      </c>
      <c r="C145" s="19">
        <f>SUM('BUNGALOW:WIDEHORIZONS, TM'!C145)</f>
        <v>50235</v>
      </c>
      <c r="D145" s="19">
        <f>SUM('BUNGALOW:WIDEHORIZONS, TM'!D145)</f>
        <v>1114</v>
      </c>
      <c r="E145" s="54">
        <f>SUM('BUNGALOW:WIDEHORIZONS, TM'!E145)</f>
        <v>51349</v>
      </c>
      <c r="F145" s="19">
        <f>SUM('BUNGALOW:WIDEHORIZONS, TM'!F145)</f>
        <v>0</v>
      </c>
      <c r="G145" s="54">
        <f>SUM('BUNGALOW:WIDEHORIZONS, TM'!G145)</f>
        <v>51349</v>
      </c>
      <c r="H145" s="124"/>
      <c r="I145" s="124"/>
      <c r="J145" s="8"/>
      <c r="K145" s="109">
        <f t="shared" si="17"/>
        <v>1.4728036293502273E-3</v>
      </c>
      <c r="M145" s="110">
        <f t="shared" si="18"/>
        <v>0.23697970749627331</v>
      </c>
    </row>
    <row r="146" spans="1:13">
      <c r="A146" s="86" t="s">
        <v>106</v>
      </c>
      <c r="B146" s="7" t="s">
        <v>74</v>
      </c>
      <c r="C146" s="19">
        <f>SUM('BUNGALOW:WIDEHORIZONS, TM'!C146)</f>
        <v>33744</v>
      </c>
      <c r="D146" s="19">
        <f>SUM('BUNGALOW:WIDEHORIZONS, TM'!D146)</f>
        <v>300</v>
      </c>
      <c r="E146" s="54">
        <f>SUM('BUNGALOW:WIDEHORIZONS, TM'!E146)</f>
        <v>34044</v>
      </c>
      <c r="F146" s="19">
        <f>SUM('BUNGALOW:WIDEHORIZONS, TM'!F146)</f>
        <v>0</v>
      </c>
      <c r="G146" s="54">
        <f>SUM('BUNGALOW:WIDEHORIZONS, TM'!G146)</f>
        <v>34044</v>
      </c>
      <c r="H146" s="124"/>
      <c r="I146" s="124"/>
      <c r="J146" s="8"/>
      <c r="K146" s="109">
        <f t="shared" si="17"/>
        <v>9.7645770623768988E-4</v>
      </c>
      <c r="M146" s="110">
        <f t="shared" si="18"/>
        <v>0.15711576003433619</v>
      </c>
    </row>
    <row r="147" spans="1:13" ht="20.25" customHeight="1">
      <c r="A147" s="86"/>
      <c r="B147" s="49" t="s">
        <v>303</v>
      </c>
      <c r="C147" s="54">
        <f>SUM(C142:C146)</f>
        <v>704714</v>
      </c>
      <c r="D147" s="54">
        <f>SUM(D142:D146)</f>
        <v>48075.25</v>
      </c>
      <c r="E147" s="54">
        <f>SUM(E142:E146)</f>
        <v>752789.25</v>
      </c>
      <c r="F147" s="54">
        <f>SUM(F142:F146)</f>
        <v>0</v>
      </c>
      <c r="G147" s="54">
        <f>SUM(G142:G146)</f>
        <v>752789.25</v>
      </c>
      <c r="H147" s="124"/>
      <c r="I147" s="124"/>
      <c r="J147" s="8"/>
      <c r="K147" s="109">
        <f t="shared" si="17"/>
        <v>2.1591671493813618E-2</v>
      </c>
      <c r="L147" s="68"/>
      <c r="M147" s="110">
        <f t="shared" si="18"/>
        <v>3.4741820925692606</v>
      </c>
    </row>
    <row r="148" spans="1:13">
      <c r="C148" s="41"/>
      <c r="D148" s="41"/>
      <c r="E148" s="41"/>
      <c r="F148" s="41"/>
      <c r="G148" s="41"/>
      <c r="H148" s="124"/>
      <c r="I148" s="124"/>
      <c r="J148" s="9"/>
      <c r="K148" s="12"/>
      <c r="M148" s="13"/>
    </row>
    <row r="149" spans="1:13">
      <c r="A149" s="86" t="s">
        <v>137</v>
      </c>
      <c r="B149" s="7" t="s">
        <v>75</v>
      </c>
      <c r="C149" s="1"/>
      <c r="D149" s="1"/>
      <c r="E149" s="1"/>
      <c r="F149" s="1"/>
      <c r="G149" s="1"/>
      <c r="H149" s="124"/>
      <c r="I149" s="124"/>
      <c r="J149" s="9"/>
      <c r="K149" s="12"/>
      <c r="M149" s="13"/>
    </row>
    <row r="150" spans="1:13">
      <c r="A150" s="86" t="s">
        <v>112</v>
      </c>
      <c r="B150" s="7" t="s">
        <v>40</v>
      </c>
      <c r="C150" s="19">
        <f>SUM('BUNGALOW:WIDEHORIZONS, TM'!C150)</f>
        <v>5810888</v>
      </c>
      <c r="D150" s="19">
        <f>SUM('BUNGALOW:WIDEHORIZONS, TM'!D150)</f>
        <v>18946.61</v>
      </c>
      <c r="E150" s="54">
        <f>SUM('BUNGALOW:WIDEHORIZONS, TM'!E150)</f>
        <v>5829834.6100000003</v>
      </c>
      <c r="F150" s="19">
        <f>SUM('BUNGALOW:WIDEHORIZONS, TM'!F150)</f>
        <v>0</v>
      </c>
      <c r="G150" s="54">
        <f>SUM('BUNGALOW:WIDEHORIZONS, TM'!G150)</f>
        <v>5829834.6100000003</v>
      </c>
      <c r="H150" s="137">
        <f>SUM('BUNGALOW:WIDEHORIZONS, TM'!J150)</f>
        <v>493255.06</v>
      </c>
      <c r="I150" s="137">
        <f>SUM('BUNGALOW:WIDEHORIZONS, TM'!K150)</f>
        <v>513187.15</v>
      </c>
      <c r="J150" s="8"/>
      <c r="K150" s="109">
        <f>G150/$G$183</f>
        <v>0.16721263456191099</v>
      </c>
      <c r="M150" s="110">
        <f>G150/$G$198</f>
        <v>26.905149090137115</v>
      </c>
    </row>
    <row r="151" spans="1:13">
      <c r="A151" s="86" t="s">
        <v>113</v>
      </c>
      <c r="B151" s="7" t="s">
        <v>76</v>
      </c>
      <c r="C151" s="19">
        <f>SUM('BUNGALOW:WIDEHORIZONS, TM'!C151)</f>
        <v>222065</v>
      </c>
      <c r="D151" s="19">
        <f>SUM('BUNGALOW:WIDEHORIZONS, TM'!D151)</f>
        <v>620148</v>
      </c>
      <c r="E151" s="54">
        <f>SUM('BUNGALOW:WIDEHORIZONS, TM'!E151)</f>
        <v>842213</v>
      </c>
      <c r="F151" s="19">
        <f>SUM('BUNGALOW:WIDEHORIZONS, TM'!F151)</f>
        <v>0</v>
      </c>
      <c r="G151" s="54">
        <f>SUM('BUNGALOW:WIDEHORIZONS, TM'!G151)</f>
        <v>842213</v>
      </c>
      <c r="H151" s="124"/>
      <c r="I151" s="124"/>
      <c r="J151" s="8"/>
      <c r="K151" s="109">
        <f t="shared" ref="K151:K163" si="19">G151/$G$183</f>
        <v>2.4156543712359403E-2</v>
      </c>
      <c r="M151" s="110">
        <f t="shared" ref="M151:M163" si="20">G151/$G$198</f>
        <v>3.8868797910292088</v>
      </c>
    </row>
    <row r="152" spans="1:13">
      <c r="A152" s="86">
        <v>110</v>
      </c>
      <c r="B152" s="7" t="s">
        <v>331</v>
      </c>
      <c r="C152" s="19">
        <f>SUM('BUNGALOW:WIDEHORIZONS, TM'!C152)</f>
        <v>269569</v>
      </c>
      <c r="D152" s="19">
        <f>SUM('BUNGALOW:WIDEHORIZONS, TM'!D152)</f>
        <v>2223</v>
      </c>
      <c r="E152" s="54">
        <f>SUM('BUNGALOW:WIDEHORIZONS, TM'!E152)</f>
        <v>271792</v>
      </c>
      <c r="F152" s="19">
        <f>SUM('BUNGALOW:WIDEHORIZONS, TM'!F152)</f>
        <v>950</v>
      </c>
      <c r="G152" s="54">
        <f>SUM('BUNGALOW:WIDEHORIZONS, TM'!G152)</f>
        <v>272742</v>
      </c>
      <c r="H152" s="124"/>
      <c r="I152" s="124"/>
      <c r="J152" s="8"/>
      <c r="K152" s="109">
        <f t="shared" si="19"/>
        <v>7.8228477180907058E-3</v>
      </c>
      <c r="M152" s="110">
        <f t="shared" si="20"/>
        <v>1.2587259612056434</v>
      </c>
    </row>
    <row r="153" spans="1:13">
      <c r="A153" s="86" t="s">
        <v>93</v>
      </c>
      <c r="B153" s="7" t="s">
        <v>77</v>
      </c>
      <c r="C153" s="19">
        <f>SUM('BUNGALOW:WIDEHORIZONS, TM'!C153)</f>
        <v>444627</v>
      </c>
      <c r="D153" s="19">
        <f>SUM('BUNGALOW:WIDEHORIZONS, TM'!D153)</f>
        <v>0</v>
      </c>
      <c r="E153" s="54">
        <f>SUM('BUNGALOW:WIDEHORIZONS, TM'!E153)</f>
        <v>444627</v>
      </c>
      <c r="F153" s="19">
        <f>SUM('BUNGALOW:WIDEHORIZONS, TM'!F153)</f>
        <v>0</v>
      </c>
      <c r="G153" s="54">
        <f>SUM('BUNGALOW:WIDEHORIZONS, TM'!G153)</f>
        <v>444627</v>
      </c>
      <c r="H153" s="141"/>
      <c r="I153" s="142"/>
      <c r="J153" s="8"/>
      <c r="K153" s="109">
        <f t="shared" si="19"/>
        <v>1.2752892155779148E-2</v>
      </c>
      <c r="M153" s="110">
        <f t="shared" si="20"/>
        <v>2.0519888684287038</v>
      </c>
    </row>
    <row r="154" spans="1:13">
      <c r="A154" s="86" t="s">
        <v>138</v>
      </c>
      <c r="B154" s="7" t="s">
        <v>78</v>
      </c>
      <c r="C154" s="19">
        <f>SUM('BUNGALOW:WIDEHORIZONS, TM'!C154)</f>
        <v>55653</v>
      </c>
      <c r="D154" s="19">
        <f>SUM('BUNGALOW:WIDEHORIZONS, TM'!D154)</f>
        <v>0</v>
      </c>
      <c r="E154" s="54">
        <f>SUM('BUNGALOW:WIDEHORIZONS, TM'!E154)</f>
        <v>55653</v>
      </c>
      <c r="F154" s="19">
        <f>SUM('BUNGALOW:WIDEHORIZONS, TM'!F154)</f>
        <v>0</v>
      </c>
      <c r="G154" s="54">
        <f>SUM('BUNGALOW:WIDEHORIZONS, TM'!G154)</f>
        <v>55653</v>
      </c>
      <c r="H154" s="144"/>
      <c r="I154" s="138"/>
      <c r="J154" s="8"/>
      <c r="K154" s="109">
        <f t="shared" si="19"/>
        <v>1.5962519305970555E-3</v>
      </c>
      <c r="M154" s="110">
        <f t="shared" si="20"/>
        <v>0.25684300884710703</v>
      </c>
    </row>
    <row r="155" spans="1:13">
      <c r="A155" s="86" t="s">
        <v>139</v>
      </c>
      <c r="B155" s="7" t="s">
        <v>79</v>
      </c>
      <c r="C155" s="19">
        <f>SUM('BUNGALOW:WIDEHORIZONS, TM'!C155)</f>
        <v>29863</v>
      </c>
      <c r="D155" s="19">
        <f>SUM('BUNGALOW:WIDEHORIZONS, TM'!D155)</f>
        <v>0</v>
      </c>
      <c r="E155" s="54">
        <f>SUM('BUNGALOW:WIDEHORIZONS, TM'!E155)</f>
        <v>29863</v>
      </c>
      <c r="F155" s="19">
        <f>SUM('BUNGALOW:WIDEHORIZONS, TM'!F155)</f>
        <v>0</v>
      </c>
      <c r="G155" s="54">
        <f>SUM('BUNGALOW:WIDEHORIZONS, TM'!G155)</f>
        <v>29863</v>
      </c>
      <c r="H155" s="141"/>
      <c r="I155" s="142"/>
      <c r="J155" s="8"/>
      <c r="K155" s="109">
        <f t="shared" si="19"/>
        <v>8.5653731880437471E-4</v>
      </c>
      <c r="M155" s="110">
        <f t="shared" si="20"/>
        <v>0.13782011343864944</v>
      </c>
    </row>
    <row r="156" spans="1:13">
      <c r="A156" s="86" t="s">
        <v>140</v>
      </c>
      <c r="B156" s="7" t="s">
        <v>80</v>
      </c>
      <c r="C156" s="19">
        <f>SUM('BUNGALOW:WIDEHORIZONS, TM'!C156)</f>
        <v>3830</v>
      </c>
      <c r="D156" s="19">
        <f>SUM('BUNGALOW:WIDEHORIZONS, TM'!D156)</f>
        <v>0</v>
      </c>
      <c r="E156" s="54">
        <f>SUM('BUNGALOW:WIDEHORIZONS, TM'!E156)</f>
        <v>3830</v>
      </c>
      <c r="F156" s="19">
        <f>SUM('BUNGALOW:WIDEHORIZONS, TM'!F156)</f>
        <v>0</v>
      </c>
      <c r="G156" s="54">
        <f>SUM('BUNGALOW:WIDEHORIZONS, TM'!G156)</f>
        <v>3830</v>
      </c>
      <c r="H156" s="144"/>
      <c r="I156" s="138"/>
      <c r="J156" s="8"/>
      <c r="K156" s="109">
        <f t="shared" si="19"/>
        <v>1.0985292606304641E-4</v>
      </c>
      <c r="M156" s="110">
        <f t="shared" si="20"/>
        <v>1.7675753757828327E-2</v>
      </c>
    </row>
    <row r="157" spans="1:13">
      <c r="A157" s="86">
        <v>316</v>
      </c>
      <c r="B157" s="7" t="s">
        <v>81</v>
      </c>
      <c r="C157" s="19">
        <f>SUM('BUNGALOW:WIDEHORIZONS, TM'!C157)</f>
        <v>32180</v>
      </c>
      <c r="D157" s="19">
        <f>SUM('BUNGALOW:WIDEHORIZONS, TM'!D157)</f>
        <v>0</v>
      </c>
      <c r="E157" s="54">
        <f>SUM('BUNGALOW:WIDEHORIZONS, TM'!E157)</f>
        <v>32180</v>
      </c>
      <c r="F157" s="19">
        <f>SUM('BUNGALOW:WIDEHORIZONS, TM'!F157)</f>
        <v>0</v>
      </c>
      <c r="G157" s="54">
        <f>SUM('BUNGALOW:WIDEHORIZONS, TM'!G157)</f>
        <v>32180</v>
      </c>
      <c r="H157" s="141"/>
      <c r="I157" s="142"/>
      <c r="J157" s="8"/>
      <c r="K157" s="109">
        <f t="shared" si="19"/>
        <v>9.2299403673859882E-4</v>
      </c>
      <c r="M157" s="110">
        <f t="shared" si="20"/>
        <v>0.14851325220023906</v>
      </c>
    </row>
    <row r="158" spans="1:13">
      <c r="A158" s="86">
        <v>317</v>
      </c>
      <c r="B158" s="7" t="s">
        <v>82</v>
      </c>
      <c r="C158" s="19">
        <f>SUM('BUNGALOW:WIDEHORIZONS, TM'!C158)</f>
        <v>48779</v>
      </c>
      <c r="D158" s="19">
        <f>SUM('BUNGALOW:WIDEHORIZONS, TM'!D158)</f>
        <v>0</v>
      </c>
      <c r="E158" s="54">
        <f>SUM('BUNGALOW:WIDEHORIZONS, TM'!E158)</f>
        <v>48779</v>
      </c>
      <c r="F158" s="19">
        <f>SUM('BUNGALOW:WIDEHORIZONS, TM'!F158)</f>
        <v>0</v>
      </c>
      <c r="G158" s="54">
        <f>SUM('BUNGALOW:WIDEHORIZONS, TM'!G158)</f>
        <v>48779</v>
      </c>
      <c r="H158" s="144"/>
      <c r="I158" s="138"/>
      <c r="J158" s="8"/>
      <c r="K158" s="109">
        <f t="shared" si="19"/>
        <v>1.3990903082060943E-3</v>
      </c>
      <c r="M158" s="110">
        <f t="shared" si="20"/>
        <v>0.2251189536692188</v>
      </c>
    </row>
    <row r="159" spans="1:13">
      <c r="A159" s="86" t="s">
        <v>141</v>
      </c>
      <c r="B159" s="7" t="s">
        <v>179</v>
      </c>
      <c r="C159" s="19">
        <f>SUM('BUNGALOW:WIDEHORIZONS, TM'!C159)</f>
        <v>2236510</v>
      </c>
      <c r="D159" s="19">
        <f>SUM('BUNGALOW:WIDEHORIZONS, TM'!D159)</f>
        <v>0</v>
      </c>
      <c r="E159" s="54">
        <f>SUM('BUNGALOW:WIDEHORIZONS, TM'!E159)</f>
        <v>2236510</v>
      </c>
      <c r="F159" s="19">
        <f>SUM('BUNGALOW:WIDEHORIZONS, TM'!F159)</f>
        <v>0</v>
      </c>
      <c r="G159" s="54">
        <f>SUM('BUNGALOW:WIDEHORIZONS, TM'!G159)</f>
        <v>2236510</v>
      </c>
      <c r="H159" s="141"/>
      <c r="I159" s="142"/>
      <c r="J159" s="8"/>
      <c r="K159" s="109">
        <f t="shared" si="19"/>
        <v>6.4148085553332623E-2</v>
      </c>
      <c r="M159" s="110">
        <f t="shared" si="20"/>
        <v>10.321671027916615</v>
      </c>
    </row>
    <row r="160" spans="1:13">
      <c r="A160" s="86" t="s">
        <v>142</v>
      </c>
      <c r="B160" s="7" t="s">
        <v>83</v>
      </c>
      <c r="C160" s="19">
        <f>SUM('BUNGALOW:WIDEHORIZONS, TM'!C160)</f>
        <v>581381</v>
      </c>
      <c r="D160" s="19">
        <f>SUM('BUNGALOW:WIDEHORIZONS, TM'!D160)</f>
        <v>0</v>
      </c>
      <c r="E160" s="54">
        <f>SUM('BUNGALOW:WIDEHORIZONS, TM'!E160)</f>
        <v>581381</v>
      </c>
      <c r="F160" s="19">
        <f>SUM('BUNGALOW:WIDEHORIZONS, TM'!F160)</f>
        <v>0</v>
      </c>
      <c r="G160" s="54">
        <f>SUM('BUNGALOW:WIDEHORIZONS, TM'!G160)</f>
        <v>581381</v>
      </c>
      <c r="H160" s="138"/>
      <c r="I160" s="138"/>
      <c r="J160" s="8"/>
      <c r="K160" s="109">
        <f t="shared" si="19"/>
        <v>1.6675301307430807E-2</v>
      </c>
      <c r="M160" s="110">
        <f t="shared" si="20"/>
        <v>2.6831194244073084</v>
      </c>
    </row>
    <row r="161" spans="1:13">
      <c r="A161" s="86" t="s">
        <v>143</v>
      </c>
      <c r="B161" s="7" t="s">
        <v>84</v>
      </c>
      <c r="C161" s="19">
        <f>SUM('BUNGALOW:WIDEHORIZONS, TM'!C161)</f>
        <v>803</v>
      </c>
      <c r="D161" s="19">
        <f>SUM('BUNGALOW:WIDEHORIZONS, TM'!D161)</f>
        <v>0</v>
      </c>
      <c r="E161" s="54">
        <f>SUM('BUNGALOW:WIDEHORIZONS, TM'!E161)</f>
        <v>803</v>
      </c>
      <c r="F161" s="19">
        <f>SUM('BUNGALOW:WIDEHORIZONS, TM'!F161)</f>
        <v>0</v>
      </c>
      <c r="G161" s="54">
        <f>SUM('BUNGALOW:WIDEHORIZONS, TM'!G161)</f>
        <v>803</v>
      </c>
      <c r="H161" s="124"/>
      <c r="I161" s="124"/>
      <c r="J161" s="8"/>
      <c r="K161" s="109">
        <f t="shared" si="19"/>
        <v>2.3031827579275789E-5</v>
      </c>
      <c r="M161" s="110">
        <f t="shared" si="20"/>
        <v>3.7059086860407697E-3</v>
      </c>
    </row>
    <row r="162" spans="1:13">
      <c r="A162" s="86" t="s">
        <v>144</v>
      </c>
      <c r="B162" s="7" t="s">
        <v>85</v>
      </c>
      <c r="C162" s="19">
        <f>SUM('BUNGALOW:WIDEHORIZONS, TM'!C162)</f>
        <v>43828</v>
      </c>
      <c r="D162" s="19">
        <f>SUM('BUNGALOW:WIDEHORIZONS, TM'!D162)</f>
        <v>0</v>
      </c>
      <c r="E162" s="54">
        <f>SUM('BUNGALOW:WIDEHORIZONS, TM'!E162)</f>
        <v>43828</v>
      </c>
      <c r="F162" s="19">
        <f>SUM('BUNGALOW:WIDEHORIZONS, TM'!F162)</f>
        <v>0</v>
      </c>
      <c r="G162" s="54">
        <f>SUM('BUNGALOW:WIDEHORIZONS, TM'!G162)</f>
        <v>43828</v>
      </c>
      <c r="H162" s="124"/>
      <c r="I162" s="124"/>
      <c r="J162" s="8"/>
      <c r="K162" s="109">
        <f t="shared" si="19"/>
        <v>1.2570846066556653E-3</v>
      </c>
      <c r="M162" s="110">
        <f t="shared" si="20"/>
        <v>0.20226969600472583</v>
      </c>
    </row>
    <row r="163" spans="1:13">
      <c r="A163" s="86">
        <v>490</v>
      </c>
      <c r="B163" s="7" t="s">
        <v>155</v>
      </c>
      <c r="C163" s="19">
        <f>SUM('BUNGALOW:WIDEHORIZONS, TM'!C163)</f>
        <v>132294</v>
      </c>
      <c r="D163" s="19">
        <f>SUM('BUNGALOW:WIDEHORIZONS, TM'!D163)</f>
        <v>0</v>
      </c>
      <c r="E163" s="54">
        <f>SUM('BUNGALOW:WIDEHORIZONS, TM'!E163)</f>
        <v>132294</v>
      </c>
      <c r="F163" s="19">
        <f>SUM('BUNGALOW:WIDEHORIZONS, TM'!F163)</f>
        <v>-950</v>
      </c>
      <c r="G163" s="54">
        <f>SUM('BUNGALOW:WIDEHORIZONS, TM'!G163)</f>
        <v>131344</v>
      </c>
      <c r="H163" s="124"/>
      <c r="I163" s="124"/>
      <c r="J163" s="8"/>
      <c r="K163" s="109">
        <f t="shared" si="19"/>
        <v>3.767238308309339E-3</v>
      </c>
      <c r="M163" s="110">
        <f t="shared" si="20"/>
        <v>0.60616297691075827</v>
      </c>
    </row>
    <row r="164" spans="1:13" ht="21.75" customHeight="1">
      <c r="A164" s="86"/>
      <c r="B164" s="49" t="s">
        <v>86</v>
      </c>
      <c r="C164" s="54">
        <f>SUM(C150:C163)</f>
        <v>9912270</v>
      </c>
      <c r="D164" s="54">
        <f>SUM(D150:D163)</f>
        <v>641317.61</v>
      </c>
      <c r="E164" s="54">
        <f>SUM(E150:E163)</f>
        <v>10553587.609999999</v>
      </c>
      <c r="F164" s="54">
        <f>SUM(F150:F163)</f>
        <v>0</v>
      </c>
      <c r="G164" s="54">
        <f>SUM(G150:G163)</f>
        <v>10553587.609999999</v>
      </c>
      <c r="H164" s="124"/>
      <c r="I164" s="124"/>
      <c r="J164" s="8"/>
      <c r="K164" s="109">
        <f>G164/$G$183</f>
        <v>0.30270038627185708</v>
      </c>
      <c r="M164" s="110">
        <f>G164/$G$198</f>
        <v>48.705643826639161</v>
      </c>
    </row>
    <row r="165" spans="1:13">
      <c r="C165" s="41"/>
      <c r="D165" s="41"/>
      <c r="E165" s="41"/>
      <c r="F165" s="41"/>
      <c r="G165" s="41"/>
      <c r="H165" s="124"/>
      <c r="I165" s="124"/>
      <c r="J165" s="9"/>
      <c r="K165" s="12"/>
      <c r="M165" s="13"/>
    </row>
    <row r="166" spans="1:13" s="92" customFormat="1">
      <c r="A166" s="44" t="s">
        <v>276</v>
      </c>
      <c r="B166" s="57" t="s">
        <v>277</v>
      </c>
      <c r="C166" s="88"/>
      <c r="D166" s="88"/>
      <c r="E166" s="88"/>
      <c r="F166" s="88"/>
      <c r="G166" s="89"/>
      <c r="H166" s="145"/>
      <c r="I166" s="145"/>
      <c r="J166" s="90"/>
      <c r="K166" s="91"/>
    </row>
    <row r="167" spans="1:13" s="92" customFormat="1">
      <c r="A167" s="44" t="s">
        <v>198</v>
      </c>
      <c r="B167" s="45" t="s">
        <v>278</v>
      </c>
      <c r="C167" s="19">
        <f>SUM('BUNGALOW:WIDEHORIZONS, TM'!C167)</f>
        <v>0</v>
      </c>
      <c r="D167" s="19">
        <f>SUM('BUNGALOW:WIDEHORIZONS, TM'!D167)</f>
        <v>0</v>
      </c>
      <c r="E167" s="54">
        <f>SUM('BUNGALOW:WIDEHORIZONS, TM'!E167)</f>
        <v>0</v>
      </c>
      <c r="F167" s="19">
        <f>SUM('BUNGALOW:WIDEHORIZONS, TM'!F167)</f>
        <v>0</v>
      </c>
      <c r="G167" s="54">
        <f>SUM('BUNGALOW:WIDEHORIZONS, TM'!G167)</f>
        <v>0</v>
      </c>
      <c r="H167" s="137">
        <f>SUM('BUNGALOW:WIDEHORIZONS, TM'!J167)</f>
        <v>0</v>
      </c>
      <c r="I167" s="137">
        <f>SUM('BUNGALOW:WIDEHORIZONS, TM'!K167)</f>
        <v>0</v>
      </c>
      <c r="K167" s="109">
        <f t="shared" ref="K167:K183" si="21">G167/$G$183</f>
        <v>0</v>
      </c>
      <c r="L167" s="21"/>
      <c r="M167" s="110">
        <f t="shared" ref="M167:M181" si="22">G167/$G$198</f>
        <v>0</v>
      </c>
    </row>
    <row r="168" spans="1:13" s="92" customFormat="1">
      <c r="A168" s="44" t="s">
        <v>279</v>
      </c>
      <c r="B168" s="45" t="s">
        <v>312</v>
      </c>
      <c r="C168" s="19">
        <f>SUM('BUNGALOW:WIDEHORIZONS, TM'!C168)</f>
        <v>0</v>
      </c>
      <c r="D168" s="19">
        <f>SUM('BUNGALOW:WIDEHORIZONS, TM'!D168)</f>
        <v>0</v>
      </c>
      <c r="E168" s="54">
        <f>SUM('BUNGALOW:WIDEHORIZONS, TM'!E168)</f>
        <v>0</v>
      </c>
      <c r="F168" s="19">
        <f>SUM('BUNGALOW:WIDEHORIZONS, TM'!F168)</f>
        <v>0</v>
      </c>
      <c r="G168" s="54">
        <f>SUM('BUNGALOW:WIDEHORIZONS, TM'!G168)</f>
        <v>0</v>
      </c>
      <c r="H168" s="145"/>
      <c r="I168" s="146"/>
      <c r="J168" s="93"/>
      <c r="K168" s="109">
        <f t="shared" si="21"/>
        <v>0</v>
      </c>
      <c r="L168" s="21"/>
      <c r="M168" s="110">
        <f t="shared" si="22"/>
        <v>0</v>
      </c>
    </row>
    <row r="169" spans="1:13" s="92" customFormat="1">
      <c r="A169" s="44" t="s">
        <v>280</v>
      </c>
      <c r="B169" s="46" t="s">
        <v>281</v>
      </c>
      <c r="C169" s="19">
        <f>SUM('BUNGALOW:WIDEHORIZONS, TM'!C169)</f>
        <v>0</v>
      </c>
      <c r="D169" s="19">
        <f>SUM('BUNGALOW:WIDEHORIZONS, TM'!D169)</f>
        <v>0</v>
      </c>
      <c r="E169" s="54">
        <f>SUM('BUNGALOW:WIDEHORIZONS, TM'!E169)</f>
        <v>0</v>
      </c>
      <c r="F169" s="19">
        <f>SUM('BUNGALOW:WIDEHORIZONS, TM'!F169)</f>
        <v>0</v>
      </c>
      <c r="G169" s="54">
        <f>SUM('BUNGALOW:WIDEHORIZONS, TM'!G169)</f>
        <v>0</v>
      </c>
      <c r="H169" s="147"/>
      <c r="I169" s="146"/>
      <c r="J169" s="91"/>
      <c r="K169" s="109">
        <f t="shared" si="21"/>
        <v>0</v>
      </c>
      <c r="L169" s="21"/>
      <c r="M169" s="110">
        <f t="shared" si="22"/>
        <v>0</v>
      </c>
    </row>
    <row r="170" spans="1:13" s="92" customFormat="1">
      <c r="A170" s="44" t="s">
        <v>202</v>
      </c>
      <c r="B170" s="46" t="s">
        <v>282</v>
      </c>
      <c r="C170" s="19">
        <f>SUM('BUNGALOW:WIDEHORIZONS, TM'!C170)</f>
        <v>67026</v>
      </c>
      <c r="D170" s="19">
        <f>SUM('BUNGALOW:WIDEHORIZONS, TM'!D170)</f>
        <v>0</v>
      </c>
      <c r="E170" s="54">
        <f>SUM('BUNGALOW:WIDEHORIZONS, TM'!E170)</f>
        <v>67026</v>
      </c>
      <c r="F170" s="19">
        <f>SUM('BUNGALOW:WIDEHORIZONS, TM'!F170)</f>
        <v>0</v>
      </c>
      <c r="G170" s="54">
        <f>SUM('BUNGALOW:WIDEHORIZONS, TM'!G170)</f>
        <v>67026</v>
      </c>
      <c r="H170" s="147"/>
      <c r="I170" s="146"/>
      <c r="J170" s="91"/>
      <c r="K170" s="109">
        <f t="shared" si="21"/>
        <v>1.9224548883294383E-3</v>
      </c>
      <c r="L170" s="21"/>
      <c r="M170" s="110">
        <f t="shared" si="22"/>
        <v>0.30933030584130589</v>
      </c>
    </row>
    <row r="171" spans="1:13" s="92" customFormat="1">
      <c r="A171" s="44" t="s">
        <v>283</v>
      </c>
      <c r="B171" s="46" t="s">
        <v>284</v>
      </c>
      <c r="C171" s="19">
        <f>SUM('BUNGALOW:WIDEHORIZONS, TM'!C171)</f>
        <v>488</v>
      </c>
      <c r="D171" s="19">
        <f>SUM('BUNGALOW:WIDEHORIZONS, TM'!D171)</f>
        <v>0</v>
      </c>
      <c r="E171" s="54">
        <f>SUM('BUNGALOW:WIDEHORIZONS, TM'!E171)</f>
        <v>488</v>
      </c>
      <c r="F171" s="19">
        <f>SUM('BUNGALOW:WIDEHORIZONS, TM'!F171)</f>
        <v>0</v>
      </c>
      <c r="G171" s="54">
        <f>SUM('BUNGALOW:WIDEHORIZONS, TM'!G171)</f>
        <v>488</v>
      </c>
      <c r="H171" s="147"/>
      <c r="I171" s="146"/>
      <c r="J171" s="91"/>
      <c r="K171" s="109">
        <f t="shared" si="21"/>
        <v>1.3996926349547428E-5</v>
      </c>
      <c r="L171" s="21"/>
      <c r="M171" s="110">
        <f t="shared" si="22"/>
        <v>2.2521587033473172E-3</v>
      </c>
    </row>
    <row r="172" spans="1:13" s="92" customFormat="1">
      <c r="A172" s="44" t="s">
        <v>285</v>
      </c>
      <c r="B172" s="46" t="s">
        <v>286</v>
      </c>
      <c r="C172" s="19">
        <f>SUM('BUNGALOW:WIDEHORIZONS, TM'!C172)</f>
        <v>53388</v>
      </c>
      <c r="D172" s="19">
        <f>SUM('BUNGALOW:WIDEHORIZONS, TM'!D172)</f>
        <v>0</v>
      </c>
      <c r="E172" s="54">
        <f>SUM('BUNGALOW:WIDEHORIZONS, TM'!E172)</f>
        <v>53388</v>
      </c>
      <c r="F172" s="19">
        <f>SUM('BUNGALOW:WIDEHORIZONS, TM'!F172)</f>
        <v>0</v>
      </c>
      <c r="G172" s="54">
        <f>SUM('BUNGALOW:WIDEHORIZONS, TM'!G172)</f>
        <v>53388</v>
      </c>
      <c r="H172" s="147"/>
      <c r="I172" s="146"/>
      <c r="J172" s="91"/>
      <c r="K172" s="109">
        <f t="shared" si="21"/>
        <v>1.5312866884213895E-3</v>
      </c>
      <c r="L172" s="21"/>
      <c r="M172" s="110">
        <f t="shared" si="22"/>
        <v>0.2463898542096446</v>
      </c>
    </row>
    <row r="173" spans="1:13" s="92" customFormat="1">
      <c r="A173" s="44" t="s">
        <v>287</v>
      </c>
      <c r="B173" s="46" t="s">
        <v>288</v>
      </c>
      <c r="C173" s="19">
        <f>SUM('BUNGALOW:WIDEHORIZONS, TM'!C173)</f>
        <v>15111</v>
      </c>
      <c r="D173" s="19">
        <f>SUM('BUNGALOW:WIDEHORIZONS, TM'!D173)</f>
        <v>0</v>
      </c>
      <c r="E173" s="54">
        <f>SUM('BUNGALOW:WIDEHORIZONS, TM'!E173)</f>
        <v>15111</v>
      </c>
      <c r="F173" s="19">
        <f>SUM('BUNGALOW:WIDEHORIZONS, TM'!F173)</f>
        <v>0</v>
      </c>
      <c r="G173" s="54">
        <f>SUM('BUNGALOW:WIDEHORIZONS, TM'!G173)</f>
        <v>15111</v>
      </c>
      <c r="H173" s="147"/>
      <c r="I173" s="146"/>
      <c r="J173" s="91"/>
      <c r="K173" s="109">
        <f t="shared" si="21"/>
        <v>4.3341711899182623E-4</v>
      </c>
      <c r="L173" s="21"/>
      <c r="M173" s="110">
        <f t="shared" si="22"/>
        <v>6.9738463455494476E-2</v>
      </c>
    </row>
    <row r="174" spans="1:13" s="92" customFormat="1">
      <c r="A174" s="44" t="s">
        <v>289</v>
      </c>
      <c r="B174" s="46" t="s">
        <v>290</v>
      </c>
      <c r="C174" s="19">
        <f>SUM('BUNGALOW:WIDEHORIZONS, TM'!C174)</f>
        <v>0</v>
      </c>
      <c r="D174" s="19">
        <f>SUM('BUNGALOW:WIDEHORIZONS, TM'!D174)</f>
        <v>0</v>
      </c>
      <c r="E174" s="54">
        <f>SUM('BUNGALOW:WIDEHORIZONS, TM'!E174)</f>
        <v>0</v>
      </c>
      <c r="F174" s="19">
        <f>SUM('BUNGALOW:WIDEHORIZONS, TM'!F174)</f>
        <v>0</v>
      </c>
      <c r="G174" s="54">
        <f>SUM('BUNGALOW:WIDEHORIZONS, TM'!G174)</f>
        <v>0</v>
      </c>
      <c r="H174" s="147"/>
      <c r="I174" s="146"/>
      <c r="J174" s="91"/>
      <c r="K174" s="109">
        <f t="shared" si="21"/>
        <v>0</v>
      </c>
      <c r="L174" s="21"/>
      <c r="M174" s="110">
        <f t="shared" si="22"/>
        <v>0</v>
      </c>
    </row>
    <row r="175" spans="1:13" s="92" customFormat="1">
      <c r="A175" s="44" t="s">
        <v>291</v>
      </c>
      <c r="B175" s="46" t="s">
        <v>292</v>
      </c>
      <c r="C175" s="19">
        <f>SUM('BUNGALOW:WIDEHORIZONS, TM'!C175)</f>
        <v>3422</v>
      </c>
      <c r="D175" s="19">
        <f>SUM('BUNGALOW:WIDEHORIZONS, TM'!D175)</f>
        <v>0</v>
      </c>
      <c r="E175" s="54">
        <f>SUM('BUNGALOW:WIDEHORIZONS, TM'!E175)</f>
        <v>3422</v>
      </c>
      <c r="F175" s="19">
        <f>SUM('BUNGALOW:WIDEHORIZONS, TM'!F175)</f>
        <v>0</v>
      </c>
      <c r="G175" s="54">
        <f>SUM('BUNGALOW:WIDEHORIZONS, TM'!G175)</f>
        <v>3422</v>
      </c>
      <c r="H175" s="147"/>
      <c r="I175" s="146"/>
      <c r="J175" s="91"/>
      <c r="K175" s="109">
        <f t="shared" si="21"/>
        <v>9.8150577803588735E-5</v>
      </c>
      <c r="L175" s="21"/>
      <c r="M175" s="110">
        <f t="shared" si="22"/>
        <v>1.5792801399292046E-2</v>
      </c>
    </row>
    <row r="176" spans="1:13" s="92" customFormat="1">
      <c r="A176" s="44" t="s">
        <v>293</v>
      </c>
      <c r="B176" s="46" t="s">
        <v>294</v>
      </c>
      <c r="C176" s="19">
        <f>SUM('BUNGALOW:WIDEHORIZONS, TM'!C176)</f>
        <v>0</v>
      </c>
      <c r="D176" s="19">
        <f>SUM('BUNGALOW:WIDEHORIZONS, TM'!D176)</f>
        <v>0</v>
      </c>
      <c r="E176" s="54">
        <f>SUM('BUNGALOW:WIDEHORIZONS, TM'!E176)</f>
        <v>0</v>
      </c>
      <c r="F176" s="19">
        <f>SUM('BUNGALOW:WIDEHORIZONS, TM'!F176)</f>
        <v>0</v>
      </c>
      <c r="G176" s="54">
        <f>SUM('BUNGALOW:WIDEHORIZONS, TM'!G176)</f>
        <v>0</v>
      </c>
      <c r="H176" s="147"/>
      <c r="I176" s="146"/>
      <c r="J176" s="91"/>
      <c r="K176" s="109">
        <f t="shared" si="21"/>
        <v>0</v>
      </c>
      <c r="L176" s="21"/>
      <c r="M176" s="110">
        <f t="shared" si="22"/>
        <v>0</v>
      </c>
    </row>
    <row r="177" spans="1:20" s="92" customFormat="1">
      <c r="A177" s="44" t="s">
        <v>295</v>
      </c>
      <c r="B177" s="46" t="s">
        <v>296</v>
      </c>
      <c r="C177" s="19">
        <f>SUM('BUNGALOW:WIDEHORIZONS, TM'!C177)</f>
        <v>0</v>
      </c>
      <c r="D177" s="19">
        <f>SUM('BUNGALOW:WIDEHORIZONS, TM'!D177)</f>
        <v>0</v>
      </c>
      <c r="E177" s="54">
        <f>SUM('BUNGALOW:WIDEHORIZONS, TM'!E177)</f>
        <v>0</v>
      </c>
      <c r="F177" s="19">
        <f>SUM('BUNGALOW:WIDEHORIZONS, TM'!F177)</f>
        <v>0</v>
      </c>
      <c r="G177" s="54">
        <f>SUM('BUNGALOW:WIDEHORIZONS, TM'!G177)</f>
        <v>0</v>
      </c>
      <c r="H177" s="147"/>
      <c r="I177" s="146"/>
      <c r="J177" s="91"/>
      <c r="K177" s="109">
        <f t="shared" si="21"/>
        <v>0</v>
      </c>
      <c r="L177" s="21"/>
      <c r="M177" s="110">
        <f t="shared" si="22"/>
        <v>0</v>
      </c>
    </row>
    <row r="178" spans="1:20" s="92" customFormat="1">
      <c r="A178" s="44" t="s">
        <v>297</v>
      </c>
      <c r="B178" s="46" t="s">
        <v>298</v>
      </c>
      <c r="C178" s="19">
        <f>SUM('BUNGALOW:WIDEHORIZONS, TM'!C178)</f>
        <v>10521</v>
      </c>
      <c r="D178" s="19">
        <f>SUM('BUNGALOW:WIDEHORIZONS, TM'!D178)</f>
        <v>0</v>
      </c>
      <c r="E178" s="54">
        <f>SUM('BUNGALOW:WIDEHORIZONS, TM'!E178)</f>
        <v>10521</v>
      </c>
      <c r="F178" s="19">
        <f>SUM('BUNGALOW:WIDEHORIZONS, TM'!F178)</f>
        <v>0</v>
      </c>
      <c r="G178" s="54">
        <f>SUM('BUNGALOW:WIDEHORIZONS, TM'!G178)</f>
        <v>10521</v>
      </c>
      <c r="H178" s="147"/>
      <c r="I178" s="146"/>
      <c r="J178" s="91"/>
      <c r="K178" s="109">
        <f t="shared" si="21"/>
        <v>3.0176570107292726E-4</v>
      </c>
      <c r="L178" s="21"/>
      <c r="M178" s="110">
        <f t="shared" si="22"/>
        <v>4.8555249421961315E-2</v>
      </c>
    </row>
    <row r="179" spans="1:20" s="92" customFormat="1">
      <c r="A179" s="44" t="s">
        <v>299</v>
      </c>
      <c r="B179" s="46" t="s">
        <v>300</v>
      </c>
      <c r="C179" s="19">
        <f>SUM('BUNGALOW:WIDEHORIZONS, TM'!C179)</f>
        <v>0</v>
      </c>
      <c r="D179" s="19">
        <f>SUM('BUNGALOW:WIDEHORIZONS, TM'!D179)</f>
        <v>0</v>
      </c>
      <c r="E179" s="54">
        <f>SUM('BUNGALOW:WIDEHORIZONS, TM'!E179)</f>
        <v>0</v>
      </c>
      <c r="F179" s="19">
        <f>SUM('BUNGALOW:WIDEHORIZONS, TM'!F179)</f>
        <v>0</v>
      </c>
      <c r="G179" s="54">
        <f>SUM('BUNGALOW:WIDEHORIZONS, TM'!G179)</f>
        <v>0</v>
      </c>
      <c r="H179" s="147"/>
      <c r="I179" s="146"/>
      <c r="J179" s="91"/>
      <c r="K179" s="109">
        <f t="shared" si="21"/>
        <v>0</v>
      </c>
      <c r="L179" s="21"/>
      <c r="M179" s="110">
        <f t="shared" si="22"/>
        <v>0</v>
      </c>
    </row>
    <row r="180" spans="1:20" s="92" customFormat="1">
      <c r="A180" s="44" t="s">
        <v>242</v>
      </c>
      <c r="B180" s="47" t="s">
        <v>155</v>
      </c>
      <c r="C180" s="19">
        <f>SUM('BUNGALOW:WIDEHORIZONS, TM'!C180)</f>
        <v>0</v>
      </c>
      <c r="D180" s="19">
        <f>SUM('BUNGALOW:WIDEHORIZONS, TM'!D180)</f>
        <v>0</v>
      </c>
      <c r="E180" s="54">
        <f>SUM('BUNGALOW:WIDEHORIZONS, TM'!E180)</f>
        <v>0</v>
      </c>
      <c r="F180" s="19">
        <f>SUM('BUNGALOW:WIDEHORIZONS, TM'!F180)</f>
        <v>0</v>
      </c>
      <c r="G180" s="54">
        <f>SUM('BUNGALOW:WIDEHORIZONS, TM'!G180)</f>
        <v>0</v>
      </c>
      <c r="H180" s="147"/>
      <c r="I180" s="147"/>
      <c r="J180" s="91"/>
      <c r="K180" s="109">
        <f t="shared" si="21"/>
        <v>0</v>
      </c>
      <c r="L180" s="21"/>
      <c r="M180" s="110">
        <f t="shared" si="22"/>
        <v>0</v>
      </c>
    </row>
    <row r="181" spans="1:20" s="92" customFormat="1">
      <c r="A181" s="48"/>
      <c r="B181" s="50" t="s">
        <v>302</v>
      </c>
      <c r="C181" s="94">
        <f>SUM(C167:C180)</f>
        <v>149956</v>
      </c>
      <c r="D181" s="94">
        <f>SUM(D167:D180)</f>
        <v>0</v>
      </c>
      <c r="E181" s="94">
        <f>SUM(E167:E180)</f>
        <v>149956</v>
      </c>
      <c r="F181" s="94">
        <f>SUM(F167:F180)</f>
        <v>0</v>
      </c>
      <c r="G181" s="154">
        <f>IF(ISERROR(E181+F181),"",(E181+F181))</f>
        <v>149956</v>
      </c>
      <c r="H181" s="142"/>
      <c r="I181" s="142"/>
      <c r="J181" s="90"/>
      <c r="K181" s="109">
        <f t="shared" si="21"/>
        <v>4.3010719009687172E-3</v>
      </c>
      <c r="L181" s="21"/>
      <c r="M181" s="110">
        <f t="shared" si="22"/>
        <v>0.69205883303104565</v>
      </c>
    </row>
    <row r="182" spans="1:20" s="34" customFormat="1">
      <c r="A182" s="95"/>
      <c r="B182" s="96"/>
      <c r="C182" s="16"/>
      <c r="D182" s="16"/>
      <c r="E182" s="16"/>
      <c r="F182" s="16"/>
      <c r="G182" s="16"/>
      <c r="H182" s="155"/>
      <c r="I182" s="155"/>
      <c r="J182" s="16"/>
      <c r="K182" s="115"/>
      <c r="L182" s="87"/>
      <c r="M182" s="18"/>
      <c r="O182" s="21"/>
      <c r="P182" s="21"/>
    </row>
    <row r="183" spans="1:20" s="29" customFormat="1">
      <c r="A183" s="35" t="s">
        <v>162</v>
      </c>
      <c r="B183" s="15" t="s">
        <v>246</v>
      </c>
      <c r="C183" s="30">
        <f>C57+C77+C92+C101+C110+C118+C139+C147+C164+C181</f>
        <v>35538132.770000003</v>
      </c>
      <c r="D183" s="30">
        <f>D57+D77+D92+D101+D110+D118+D139+D147+D164+D181</f>
        <v>-629869.2699999999</v>
      </c>
      <c r="E183" s="30">
        <f>E57+E77+E92+E101+E110+E118+E139+E147+E164+E181</f>
        <v>34908263.5</v>
      </c>
      <c r="F183" s="30">
        <f>F57+F77+F92+F101+F110+F118+F139+F147+F164+F181</f>
        <v>-43466.200000000012</v>
      </c>
      <c r="G183" s="30">
        <f>G57+G77+G92+G101+G110+G118+G139+G147+G164+G181</f>
        <v>34864797.299999997</v>
      </c>
      <c r="H183" s="137">
        <f>SUM('BUNGALOW:WIDEHORIZONS, TM'!J183)</f>
        <v>1183315.6299999999</v>
      </c>
      <c r="I183" s="137">
        <f>SUM('BUNGALOW:WIDEHORIZONS, TM'!K183)</f>
        <v>1241493.75</v>
      </c>
      <c r="K183" s="109">
        <f t="shared" si="21"/>
        <v>1</v>
      </c>
      <c r="L183" s="21"/>
      <c r="M183" s="110">
        <f>G183/$G$198</f>
        <v>160.90380467138326</v>
      </c>
      <c r="N183" s="32"/>
    </row>
    <row r="184" spans="1:20" s="34" customFormat="1">
      <c r="A184" s="95"/>
      <c r="B184" s="96"/>
      <c r="C184" s="16"/>
      <c r="D184" s="16"/>
      <c r="E184" s="16"/>
      <c r="F184" s="16"/>
      <c r="G184" s="260"/>
      <c r="H184" s="124"/>
      <c r="I184" s="124"/>
      <c r="J184" s="16"/>
      <c r="K184" s="17"/>
      <c r="L184" s="87"/>
      <c r="M184" s="18"/>
      <c r="O184" s="21"/>
      <c r="P184" s="21"/>
    </row>
    <row r="185" spans="1:20" s="34" customFormat="1" ht="19.25" customHeight="1">
      <c r="A185" s="95"/>
      <c r="B185" s="96" t="s">
        <v>146</v>
      </c>
      <c r="C185" s="54">
        <f>SUM('BUNGALOW:WIDEHORIZONS, TM'!C186)</f>
        <v>35538133</v>
      </c>
      <c r="D185" s="16"/>
      <c r="E185" s="16"/>
      <c r="F185" s="16"/>
      <c r="G185" s="16"/>
      <c r="H185" s="124"/>
      <c r="I185" s="124"/>
      <c r="J185" s="16"/>
      <c r="K185" s="17"/>
      <c r="L185" s="87"/>
      <c r="M185" s="18"/>
      <c r="P185" s="97"/>
    </row>
    <row r="186" spans="1:20" ht="19.25" customHeight="1">
      <c r="A186" s="86"/>
      <c r="B186" s="83" t="s">
        <v>180</v>
      </c>
      <c r="C186" s="54">
        <f>SUM('BUNGALOW:WIDEHORIZONS, TM'!D184)</f>
        <v>0</v>
      </c>
      <c r="D186" s="16"/>
      <c r="E186" s="16"/>
      <c r="F186" s="16"/>
      <c r="G186" s="16"/>
      <c r="H186" s="124"/>
      <c r="I186" s="124"/>
      <c r="J186" s="16"/>
      <c r="K186" s="17"/>
      <c r="L186" s="87"/>
      <c r="M186" s="18"/>
      <c r="N186" s="34"/>
      <c r="O186" s="97"/>
      <c r="Q186" s="34"/>
      <c r="R186" s="34"/>
      <c r="S186" s="34"/>
      <c r="T186" s="34"/>
    </row>
    <row r="187" spans="1:20" ht="21.75" customHeight="1">
      <c r="A187" s="86"/>
      <c r="B187" s="83"/>
      <c r="C187" s="10"/>
      <c r="D187" s="10"/>
      <c r="E187" s="10"/>
      <c r="F187" s="10"/>
      <c r="G187" s="10"/>
      <c r="H187" s="124"/>
      <c r="I187" s="124"/>
      <c r="J187" s="10"/>
      <c r="L187" s="98"/>
      <c r="M187" s="39" t="s">
        <v>255</v>
      </c>
      <c r="N187" s="97"/>
      <c r="Q187" s="97"/>
      <c r="R187" s="97"/>
      <c r="S187" s="97"/>
      <c r="T187" s="97"/>
    </row>
    <row r="188" spans="1:20" ht="21.75" customHeight="1">
      <c r="A188" s="86"/>
      <c r="B188" s="83"/>
      <c r="C188" s="10"/>
      <c r="D188" s="10"/>
      <c r="E188" s="10"/>
      <c r="F188" s="10"/>
      <c r="G188" s="10"/>
      <c r="H188" s="124"/>
      <c r="I188" s="124"/>
      <c r="J188" s="10"/>
      <c r="L188" s="98"/>
      <c r="M188" s="39"/>
      <c r="N188" s="97"/>
      <c r="Q188" s="97"/>
      <c r="R188" s="97"/>
      <c r="S188" s="97"/>
      <c r="T188" s="97"/>
    </row>
    <row r="189" spans="1:20" ht="21.75" customHeight="1">
      <c r="A189" s="86"/>
      <c r="B189" s="83"/>
      <c r="C189" s="10"/>
      <c r="D189" s="10"/>
      <c r="E189" s="10"/>
      <c r="F189" s="10"/>
      <c r="G189" s="10"/>
      <c r="H189" s="124"/>
      <c r="I189" s="124"/>
      <c r="J189" s="10"/>
      <c r="L189" s="98"/>
      <c r="M189" s="39"/>
      <c r="N189" s="97"/>
      <c r="Q189" s="97"/>
      <c r="R189" s="97"/>
      <c r="S189" s="97"/>
      <c r="T189" s="97"/>
    </row>
    <row r="190" spans="1:20" ht="19.5" customHeight="1">
      <c r="A190" s="5"/>
      <c r="B190" s="120" t="s">
        <v>315</v>
      </c>
      <c r="C190" s="54">
        <f>C17-C183</f>
        <v>1954736.4099999964</v>
      </c>
      <c r="D190" s="54">
        <f>D17-D183</f>
        <v>638586.2699999999</v>
      </c>
      <c r="E190" s="54">
        <f>E17-E183</f>
        <v>2593322.6799999997</v>
      </c>
      <c r="F190" s="54">
        <f>F17-F183</f>
        <v>43466.200000000012</v>
      </c>
      <c r="G190" s="54">
        <f>G17-G183</f>
        <v>2636788.8800000027</v>
      </c>
      <c r="H190" s="124"/>
      <c r="I190" s="124"/>
      <c r="J190" s="8"/>
      <c r="M190" s="113">
        <f>M17-M183</f>
        <v>12.168989805289812</v>
      </c>
    </row>
    <row r="191" spans="1:20">
      <c r="A191" s="4"/>
      <c r="B191" s="1"/>
      <c r="C191" s="99"/>
      <c r="D191" s="99" t="s">
        <v>181</v>
      </c>
      <c r="E191" s="99"/>
      <c r="F191" s="99"/>
      <c r="G191" s="100">
        <f>G190/G17</f>
        <v>7.0311396092526637E-2</v>
      </c>
      <c r="H191" s="124"/>
      <c r="I191" s="124"/>
      <c r="J191" s="9"/>
    </row>
    <row r="192" spans="1:20">
      <c r="A192" s="4"/>
      <c r="B192" s="1"/>
      <c r="C192" s="101"/>
      <c r="D192" s="101" t="s">
        <v>183</v>
      </c>
      <c r="E192" s="101"/>
      <c r="F192" s="101"/>
      <c r="G192" s="100">
        <f>G190/G183</f>
        <v>7.5628974903003465E-2</v>
      </c>
      <c r="H192" s="124"/>
      <c r="I192" s="124"/>
      <c r="J192" s="9"/>
    </row>
    <row r="193" spans="1:28" ht="26">
      <c r="B193" s="58" t="s">
        <v>159</v>
      </c>
      <c r="C193" s="1"/>
      <c r="D193" s="1"/>
      <c r="E193" s="1"/>
      <c r="F193" s="1"/>
      <c r="G193" s="1"/>
      <c r="H193" s="124"/>
      <c r="I193" s="124"/>
      <c r="J193" s="9"/>
      <c r="K193" s="256" t="s">
        <v>356</v>
      </c>
      <c r="M193" s="81"/>
    </row>
    <row r="194" spans="1:28">
      <c r="B194" s="7" t="s">
        <v>256</v>
      </c>
      <c r="C194" s="40">
        <f>SUM('BUNGALOW:WIDEHORIZONS, TM'!C194)</f>
        <v>215388</v>
      </c>
      <c r="D194" s="40">
        <f>SUM('BUNGALOW:WIDEHORIZONS, TM'!D194)</f>
        <v>0</v>
      </c>
      <c r="E194" s="106">
        <f>SUM('BUNGALOW:WIDEHORIZONS, TM'!E194)</f>
        <v>215388</v>
      </c>
      <c r="F194" s="40">
        <f>SUM('BUNGALOW:WIDEHORIZONS, TM'!F194)</f>
        <v>0</v>
      </c>
      <c r="G194" s="106">
        <f>SUM('BUNGALOW:WIDEHORIZONS, TM'!G194)</f>
        <v>215388</v>
      </c>
      <c r="H194" s="124"/>
      <c r="I194" s="124"/>
      <c r="J194" s="6"/>
      <c r="K194" s="109">
        <f>G194/$G$198</f>
        <v>0.9940327024519916</v>
      </c>
      <c r="M194" s="7"/>
    </row>
    <row r="195" spans="1:28">
      <c r="B195" s="7" t="s">
        <v>257</v>
      </c>
      <c r="C195" s="40">
        <f>SUM('BUNGALOW:WIDEHORIZONS, TM'!C195)</f>
        <v>910</v>
      </c>
      <c r="D195" s="40">
        <f>SUM('BUNGALOW:WIDEHORIZONS, TM'!D195)</f>
        <v>0</v>
      </c>
      <c r="E195" s="106">
        <f>SUM('BUNGALOW:WIDEHORIZONS, TM'!E195)</f>
        <v>910</v>
      </c>
      <c r="F195" s="40">
        <f>SUM('BUNGALOW:WIDEHORIZONS, TM'!F195)</f>
        <v>0</v>
      </c>
      <c r="G195" s="106">
        <f>SUM('BUNGALOW:WIDEHORIZONS, TM'!G195)</f>
        <v>910</v>
      </c>
      <c r="H195" s="124"/>
      <c r="I195" s="124"/>
      <c r="J195" s="6"/>
      <c r="K195" s="109">
        <f>G195/$G$198</f>
        <v>4.1997221722255293E-3</v>
      </c>
      <c r="M195" s="7"/>
    </row>
    <row r="196" spans="1:28">
      <c r="B196" s="7" t="s">
        <v>87</v>
      </c>
      <c r="C196" s="40">
        <f>SUM('BUNGALOW:WIDEHORIZONS, TM'!C196)</f>
        <v>383</v>
      </c>
      <c r="D196" s="40">
        <f>SUM('BUNGALOW:WIDEHORIZONS, TM'!D196)</f>
        <v>0</v>
      </c>
      <c r="E196" s="106">
        <f>SUM('BUNGALOW:WIDEHORIZONS, TM'!E196)</f>
        <v>383</v>
      </c>
      <c r="F196" s="40">
        <f>SUM('BUNGALOW:WIDEHORIZONS, TM'!F196)</f>
        <v>0</v>
      </c>
      <c r="G196" s="106">
        <f>SUM('BUNGALOW:WIDEHORIZONS, TM'!G196)</f>
        <v>383</v>
      </c>
      <c r="H196" s="125"/>
      <c r="I196" s="125"/>
      <c r="J196" s="6"/>
      <c r="K196" s="109">
        <f>G196/$G$198</f>
        <v>1.7675753757828328E-3</v>
      </c>
      <c r="M196" s="7"/>
    </row>
    <row r="197" spans="1:28">
      <c r="B197" s="7" t="s">
        <v>88</v>
      </c>
      <c r="C197" s="40">
        <f>SUM('BUNGALOW:WIDEHORIZONS, TM'!C197)</f>
        <v>0</v>
      </c>
      <c r="D197" s="40">
        <f>SUM('BUNGALOW:WIDEHORIZONS, TM'!D197)</f>
        <v>0</v>
      </c>
      <c r="E197" s="106">
        <f>SUM('BUNGALOW:WIDEHORIZONS, TM'!E197)</f>
        <v>0</v>
      </c>
      <c r="F197" s="40">
        <f>SUM('BUNGALOW:WIDEHORIZONS, TM'!F197)</f>
        <v>0</v>
      </c>
      <c r="G197" s="106">
        <f>SUM('BUNGALOW:WIDEHORIZONS, TM'!G197)</f>
        <v>0</v>
      </c>
      <c r="H197" s="124"/>
      <c r="I197" s="124"/>
      <c r="J197" s="6"/>
      <c r="K197" s="109">
        <f>G197/$G$198</f>
        <v>0</v>
      </c>
      <c r="M197" s="7"/>
    </row>
    <row r="198" spans="1:28" ht="26.25" customHeight="1" thickBot="1">
      <c r="B198" s="102" t="s">
        <v>89</v>
      </c>
      <c r="C198" s="107">
        <f>SUM(C194:C197)</f>
        <v>216681</v>
      </c>
      <c r="D198" s="107">
        <f>SUM(D194:D197)</f>
        <v>0</v>
      </c>
      <c r="E198" s="107">
        <f>SUM(E194:E197)</f>
        <v>216681</v>
      </c>
      <c r="F198" s="107">
        <f>SUM(F194:F197)</f>
        <v>0</v>
      </c>
      <c r="G198" s="107">
        <f>SUM(G194:G197)</f>
        <v>216681</v>
      </c>
      <c r="H198" s="124"/>
      <c r="I198" s="124"/>
      <c r="J198" s="6"/>
      <c r="K198" s="109">
        <f>G198/$G$198</f>
        <v>1</v>
      </c>
      <c r="M198" s="102"/>
    </row>
    <row r="199" spans="1:28" ht="13.5" thickTop="1">
      <c r="B199" s="102"/>
      <c r="C199" s="257"/>
      <c r="D199" s="257"/>
      <c r="E199" s="257"/>
      <c r="F199" s="257"/>
      <c r="G199" s="257"/>
      <c r="H199" s="258"/>
      <c r="I199" s="258"/>
      <c r="J199" s="257"/>
      <c r="K199" s="259"/>
      <c r="M199" s="102"/>
    </row>
    <row r="200" spans="1:28" ht="20.399999999999999" customHeight="1">
      <c r="B200" s="58" t="s">
        <v>160</v>
      </c>
      <c r="C200" s="3"/>
      <c r="D200" s="3"/>
      <c r="E200" s="3"/>
      <c r="F200" s="3"/>
      <c r="G200" s="3"/>
      <c r="H200" s="124"/>
      <c r="I200" s="124"/>
      <c r="J200" s="6"/>
    </row>
    <row r="201" spans="1:28">
      <c r="B201" s="7" t="s">
        <v>182</v>
      </c>
      <c r="C201" s="106">
        <f>SUM('BUNGALOW:WIDEHORIZONS, TM'!C201)</f>
        <v>627</v>
      </c>
      <c r="D201" s="151">
        <f>SUM('BUNGALOW:WIDEHORIZONS, TM'!D201)</f>
        <v>0</v>
      </c>
      <c r="E201" s="106">
        <f>SUM('BUNGALOW:WIDEHORIZONS, TM'!E201)</f>
        <v>627</v>
      </c>
      <c r="F201" s="151">
        <f>SUM('BUNGALOW:WIDEHORIZONS, TM'!F201)</f>
        <v>0</v>
      </c>
      <c r="G201" s="106">
        <f>SUM('BUNGALOW:WIDEHORIZONS, TM'!G201)</f>
        <v>627</v>
      </c>
      <c r="H201" s="124"/>
      <c r="I201" s="124"/>
      <c r="J201" s="6"/>
    </row>
    <row r="202" spans="1:28">
      <c r="B202" s="7" t="s">
        <v>310</v>
      </c>
      <c r="C202" s="106">
        <f>SUM('BUNGALOW:WIDEHORIZONS, TM'!C202)</f>
        <v>627</v>
      </c>
      <c r="D202" s="151">
        <f>SUM('BUNGALOW:WIDEHORIZONS, TM'!D201)</f>
        <v>0</v>
      </c>
      <c r="E202" s="106">
        <f>SUM('BUNGALOW:WIDEHORIZONS, TM'!E202)</f>
        <v>627</v>
      </c>
      <c r="F202" s="151">
        <f>SUM('BUNGALOW:WIDEHORIZONS, TM'!F202)</f>
        <v>0</v>
      </c>
      <c r="G202" s="106">
        <f>SUM('BUNGALOW:WIDEHORIZONS, TM'!G202)</f>
        <v>627</v>
      </c>
      <c r="H202" s="124"/>
      <c r="I202" s="124"/>
      <c r="J202" s="6"/>
    </row>
    <row r="203" spans="1:28">
      <c r="B203" s="21" t="s">
        <v>90</v>
      </c>
      <c r="C203" s="37">
        <f>(C3-C2)+1</f>
        <v>365</v>
      </c>
      <c r="D203" s="20"/>
      <c r="E203" s="108">
        <f>C203</f>
        <v>365</v>
      </c>
      <c r="F203" s="20"/>
      <c r="G203" s="108">
        <f>C203</f>
        <v>365</v>
      </c>
      <c r="H203" s="126"/>
      <c r="I203" s="126"/>
      <c r="J203" s="6"/>
      <c r="P203" s="103"/>
    </row>
    <row r="204" spans="1:28">
      <c r="B204" s="58"/>
      <c r="H204" s="126"/>
      <c r="I204" s="126"/>
      <c r="O204" s="103"/>
      <c r="P204" s="103"/>
    </row>
    <row r="205" spans="1:28" ht="26">
      <c r="A205" s="104"/>
      <c r="B205" s="22" t="s">
        <v>319</v>
      </c>
      <c r="C205" s="106">
        <f>C201*C203</f>
        <v>228855</v>
      </c>
      <c r="D205" s="23"/>
      <c r="E205" s="106">
        <f>E201*E203</f>
        <v>228855</v>
      </c>
      <c r="F205" s="23"/>
      <c r="G205" s="106">
        <f>G201*G203</f>
        <v>228855</v>
      </c>
      <c r="H205" s="122"/>
      <c r="I205" s="122"/>
      <c r="J205" s="103"/>
      <c r="K205" s="103"/>
      <c r="L205" s="105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</row>
    <row r="206" spans="1:28" ht="33.65" customHeight="1">
      <c r="A206" s="104"/>
      <c r="B206" s="22" t="s">
        <v>320</v>
      </c>
      <c r="C206" s="111">
        <f>C198/C205</f>
        <v>0.94680474536278425</v>
      </c>
      <c r="D206" s="112"/>
      <c r="E206" s="111">
        <f>E198/E205</f>
        <v>0.94680474536278425</v>
      </c>
      <c r="F206" s="112"/>
      <c r="G206" s="111">
        <f>G198/G205</f>
        <v>0.94680474536278425</v>
      </c>
      <c r="H206" s="127"/>
      <c r="I206" s="127"/>
      <c r="J206" s="103"/>
      <c r="K206" s="103"/>
      <c r="L206" s="105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</row>
    <row r="207" spans="1:28" ht="32.4" customHeight="1">
      <c r="A207" s="104"/>
      <c r="B207" s="22" t="s">
        <v>321</v>
      </c>
      <c r="C207" s="111">
        <f>C194/C205</f>
        <v>0.94115487972733824</v>
      </c>
      <c r="D207" s="112"/>
      <c r="E207" s="111">
        <f>E194/E205</f>
        <v>0.94115487972733824</v>
      </c>
      <c r="F207" s="112"/>
      <c r="G207" s="111">
        <f>G194/G205</f>
        <v>0.94115487972733824</v>
      </c>
      <c r="H207" s="127"/>
      <c r="I207" s="127"/>
      <c r="J207" s="103"/>
      <c r="K207" s="103"/>
      <c r="L207" s="105"/>
      <c r="M207" s="103"/>
      <c r="N207" s="103"/>
      <c r="O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</row>
    <row r="208" spans="1:28" ht="38.25" customHeight="1">
      <c r="A208" s="104"/>
      <c r="B208" s="22" t="s">
        <v>322</v>
      </c>
      <c r="C208" s="111">
        <f>C207/C206</f>
        <v>0.99403270245199171</v>
      </c>
      <c r="D208" s="112"/>
      <c r="E208" s="111">
        <f>E207/E206</f>
        <v>0.99403270245199171</v>
      </c>
      <c r="F208" s="112"/>
      <c r="G208" s="111">
        <f>G207/G206</f>
        <v>0.99403270245199171</v>
      </c>
      <c r="H208" s="127"/>
      <c r="I208" s="127"/>
      <c r="J208" s="103"/>
      <c r="K208" s="103"/>
      <c r="L208" s="105"/>
      <c r="M208" s="103"/>
      <c r="N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</row>
    <row r="209" spans="8:9">
      <c r="H209" s="126"/>
      <c r="I209" s="126"/>
    </row>
    <row r="210" spans="8:9">
      <c r="H210" s="126"/>
      <c r="I210" s="126"/>
    </row>
    <row r="211" spans="8:9">
      <c r="H211" s="128"/>
      <c r="I211" s="128"/>
    </row>
    <row r="212" spans="8:9">
      <c r="H212" s="128"/>
      <c r="I212" s="128"/>
    </row>
    <row r="213" spans="8:9">
      <c r="H213" s="126"/>
      <c r="I213" s="126"/>
    </row>
    <row r="214" spans="8:9">
      <c r="H214" s="126"/>
      <c r="I214" s="126"/>
    </row>
    <row r="215" spans="8:9">
      <c r="H215" s="126"/>
      <c r="I215" s="126"/>
    </row>
    <row r="216" spans="8:9">
      <c r="H216" s="126"/>
      <c r="I216" s="126"/>
    </row>
    <row r="217" spans="8:9">
      <c r="H217" s="128"/>
      <c r="I217" s="128"/>
    </row>
    <row r="218" spans="8:9">
      <c r="H218" s="128"/>
      <c r="I218" s="128"/>
    </row>
    <row r="219" spans="8:9">
      <c r="H219" s="126"/>
      <c r="I219" s="126"/>
    </row>
    <row r="220" spans="8:9">
      <c r="H220" s="126"/>
      <c r="I220" s="126"/>
    </row>
    <row r="221" spans="8:9">
      <c r="H221" s="126"/>
      <c r="I221" s="126"/>
    </row>
    <row r="222" spans="8:9">
      <c r="H222" s="126"/>
      <c r="I222" s="126"/>
    </row>
    <row r="223" spans="8:9">
      <c r="H223" s="126"/>
      <c r="I223" s="126"/>
    </row>
  </sheetData>
  <phoneticPr fontId="0" type="noConversion"/>
  <printOptions horizontalCentered="1" gridLinesSet="0"/>
  <pageMargins left="0.25" right="0.25" top="0.75" bottom="0.75" header="0.5" footer="0.5"/>
  <pageSetup scale="71" fitToHeight="5" orientation="landscape" horizontalDpi="4294967292" verticalDpi="300" r:id="rId1"/>
  <headerFooter alignWithMargins="0">
    <oddFooter>Page &amp;P</oddFooter>
  </headerFooter>
  <rowBreaks count="3" manualBreakCount="3">
    <brk id="51" max="11" man="1"/>
    <brk id="101" max="11" man="1"/>
    <brk id="1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N213"/>
  <sheetViews>
    <sheetView showGridLines="0" zoomScale="83" zoomScaleNormal="83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6384" width="11.69921875" style="52"/>
  </cols>
  <sheetData>
    <row r="1" spans="1:14" ht="22.5">
      <c r="A1" s="163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7" t="s">
        <v>358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'[2]Sch B'!E10</f>
        <v>1000418</v>
      </c>
      <c r="D12" s="277">
        <f>'[2]Sch B'!G10</f>
        <v>0</v>
      </c>
      <c r="E12" s="263">
        <f>SUM(C12:D12)</f>
        <v>1000418</v>
      </c>
      <c r="F12" s="180"/>
      <c r="G12" s="180">
        <f>IF(ISERROR(E12+F12)," ",(E12+F12))</f>
        <v>1000418</v>
      </c>
      <c r="H12" s="181">
        <f t="shared" ref="H12:H17" si="0">IF(ISERROR(G12/$G$17),"",(G12/$G$17))</f>
        <v>0.99551905075125313</v>
      </c>
      <c r="J12" s="250" t="s">
        <v>346</v>
      </c>
      <c r="K12" s="251">
        <f>G17</f>
        <v>1004921</v>
      </c>
      <c r="M12" s="242">
        <f>IFERROR(G12/G$194,0)</f>
        <v>174.77603074772887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'[2]Sch B'!E15</f>
        <v>0</v>
      </c>
      <c r="D13" s="277">
        <f>'[2]Sch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964206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'[2]Sch B'!E20</f>
        <v>0</v>
      </c>
      <c r="D14" s="277">
        <f>'[2]Sch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5724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'[2]Sch B'!E25</f>
        <v>0</v>
      </c>
      <c r="D15" s="277">
        <f>'[2]Sch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16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'[2]Sch B'!E40</f>
        <v>1162</v>
      </c>
      <c r="D16" s="277">
        <f>'[2]Sch B'!G40</f>
        <v>3341</v>
      </c>
      <c r="E16" s="263">
        <f t="shared" si="1"/>
        <v>4503</v>
      </c>
      <c r="F16" s="183"/>
      <c r="G16" s="183">
        <f>IF(ISERROR(E16+F16),"",(E16+F16))</f>
        <v>4503</v>
      </c>
      <c r="H16" s="184">
        <f t="shared" si="0"/>
        <v>4.4809492487469169E-3</v>
      </c>
      <c r="J16" s="252" t="s">
        <v>350</v>
      </c>
      <c r="K16" s="253">
        <f>G205</f>
        <v>5840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1001580</v>
      </c>
      <c r="D17" s="277">
        <f>SUM(D12:D16)</f>
        <v>3341</v>
      </c>
      <c r="E17" s="183">
        <f>SUM(E12:E16)</f>
        <v>1004921</v>
      </c>
      <c r="F17" s="183">
        <f>SUM(F12:F16)</f>
        <v>0</v>
      </c>
      <c r="G17" s="183">
        <f>IF(ISERROR(E17+F17),"",(E17+F17))</f>
        <v>1004921</v>
      </c>
      <c r="H17" s="184">
        <f t="shared" si="0"/>
        <v>1</v>
      </c>
      <c r="J17" s="252"/>
      <c r="K17" s="253"/>
      <c r="M17" s="242">
        <f>IFERROR(G17/G$198,0)</f>
        <v>175.5627183787561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29806.38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31398.07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'[2]Sch C'!D10</f>
        <v>24159</v>
      </c>
      <c r="D21" s="277">
        <f>'[2]Sch C'!F10</f>
        <v>0</v>
      </c>
      <c r="E21" s="263">
        <f t="shared" ref="E21:E56" si="2">SUM(C21:D21)</f>
        <v>24159</v>
      </c>
      <c r="F21" s="180"/>
      <c r="G21" s="180">
        <f t="shared" ref="G21:G57" si="3">IF(ISERROR(E21+F21),"",(E21+F21))</f>
        <v>24159</v>
      </c>
      <c r="H21" s="181">
        <f>IF(ISERROR(G21/$G$183),"",(G21/$G$183))</f>
        <v>2.5055849061300178E-2</v>
      </c>
      <c r="J21" s="265">
        <v>805.24</v>
      </c>
      <c r="K21" s="265">
        <v>918.4</v>
      </c>
      <c r="M21" s="242">
        <f>IFERROR(G21/G$198,0)</f>
        <v>4.2206498951781972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'[2]Sch C'!D11</f>
        <v>0</v>
      </c>
      <c r="D22" s="277">
        <f>'[2]Sch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'[2]Sch C'!D12</f>
        <v>13148</v>
      </c>
      <c r="D23" s="277">
        <f>'[2]Sch C'!F12</f>
        <v>0</v>
      </c>
      <c r="E23" s="263">
        <f t="shared" si="2"/>
        <v>13148</v>
      </c>
      <c r="F23" s="183"/>
      <c r="G23" s="183">
        <f t="shared" si="3"/>
        <v>13148</v>
      </c>
      <c r="H23" s="181">
        <f t="shared" si="4"/>
        <v>1.3636090213087244E-2</v>
      </c>
      <c r="J23" s="189">
        <v>841.32</v>
      </c>
      <c r="K23" s="189">
        <v>885.6</v>
      </c>
      <c r="M23" s="242">
        <f t="shared" si="5"/>
        <v>2.2969951083158628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'[2]Sch C'!D13</f>
        <v>42665</v>
      </c>
      <c r="D24" s="277">
        <f>'[2]Sch C'!F13</f>
        <v>-38600</v>
      </c>
      <c r="E24" s="263">
        <f t="shared" si="2"/>
        <v>4065</v>
      </c>
      <c r="F24" s="183"/>
      <c r="G24" s="183">
        <f t="shared" si="3"/>
        <v>4065</v>
      </c>
      <c r="H24" s="181">
        <f t="shared" si="4"/>
        <v>4.215904070292033E-3</v>
      </c>
      <c r="J24" s="136"/>
      <c r="K24" s="136"/>
      <c r="M24" s="242">
        <f t="shared" si="5"/>
        <v>0.71016771488469599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'[2]Sch C'!D14</f>
        <v>0</v>
      </c>
      <c r="D25" s="277">
        <f>'[2]Sch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'[2]Sch C'!D15</f>
        <v>58458</v>
      </c>
      <c r="D26" s="277">
        <f>'[2]Sch C'!F15</f>
        <v>0</v>
      </c>
      <c r="E26" s="263">
        <f t="shared" si="2"/>
        <v>58458</v>
      </c>
      <c r="F26" s="183"/>
      <c r="G26" s="183">
        <f t="shared" si="3"/>
        <v>58458</v>
      </c>
      <c r="H26" s="181">
        <f t="shared" si="4"/>
        <v>6.062812303594875E-2</v>
      </c>
      <c r="J26" s="136"/>
      <c r="K26" s="136"/>
      <c r="M26" s="242">
        <f t="shared" si="5"/>
        <v>10.212788259958071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'[2]Sch C'!D16</f>
        <v>56046</v>
      </c>
      <c r="D27" s="277">
        <f>'[2]Sch C'!F16</f>
        <v>4728</v>
      </c>
      <c r="E27" s="263">
        <f t="shared" si="2"/>
        <v>60774</v>
      </c>
      <c r="F27" s="183"/>
      <c r="G27" s="183">
        <f t="shared" si="3"/>
        <v>60774</v>
      </c>
      <c r="H27" s="181">
        <f t="shared" si="4"/>
        <v>6.3030099377104062E-2</v>
      </c>
      <c r="J27" s="136"/>
      <c r="K27" s="136"/>
      <c r="M27" s="242">
        <f t="shared" si="5"/>
        <v>10.617400419287211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'[2]Sch C'!D17</f>
        <v>0</v>
      </c>
      <c r="D28" s="277">
        <f>'[2]Sch C'!F17</f>
        <v>0</v>
      </c>
      <c r="E28" s="263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42">
        <f t="shared" si="5"/>
        <v>0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'[2]Sch C'!D18</f>
        <v>10571</v>
      </c>
      <c r="D29" s="277">
        <f>'[2]Sch C'!F18</f>
        <v>0</v>
      </c>
      <c r="E29" s="263">
        <f t="shared" si="2"/>
        <v>10571</v>
      </c>
      <c r="F29" s="183"/>
      <c r="G29" s="183">
        <f t="shared" si="3"/>
        <v>10571</v>
      </c>
      <c r="H29" s="181">
        <f t="shared" si="4"/>
        <v>1.0963424828304326E-2</v>
      </c>
      <c r="J29" s="136"/>
      <c r="K29" s="136"/>
      <c r="M29" s="242">
        <f t="shared" si="5"/>
        <v>1.8467854647099931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'[2]Sch C'!D19</f>
        <v>2529</v>
      </c>
      <c r="D30" s="277">
        <f>'[2]Sch C'!F19</f>
        <v>0</v>
      </c>
      <c r="E30" s="263">
        <f t="shared" si="2"/>
        <v>2529</v>
      </c>
      <c r="F30" s="183"/>
      <c r="G30" s="183">
        <f t="shared" si="3"/>
        <v>2529</v>
      </c>
      <c r="H30" s="181">
        <f t="shared" si="4"/>
        <v>2.6228834917019807E-3</v>
      </c>
      <c r="J30" s="136"/>
      <c r="K30" s="136"/>
      <c r="M30" s="242">
        <f t="shared" si="5"/>
        <v>0.4418238993710692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'[2]Sch C'!D20</f>
        <v>4670</v>
      </c>
      <c r="D31" s="277">
        <f>'[2]Sch C'!F20</f>
        <v>-2966</v>
      </c>
      <c r="E31" s="263">
        <f t="shared" si="2"/>
        <v>1704</v>
      </c>
      <c r="F31" s="183"/>
      <c r="G31" s="183">
        <f t="shared" si="3"/>
        <v>1704</v>
      </c>
      <c r="H31" s="181">
        <f t="shared" si="4"/>
        <v>1.7672572043733394E-3</v>
      </c>
      <c r="J31" s="136"/>
      <c r="K31" s="136"/>
      <c r="M31" s="242">
        <f t="shared" si="5"/>
        <v>0.2976939203354298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'[2]Sch C'!D21</f>
        <v>0</v>
      </c>
      <c r="D32" s="277">
        <f>'[2]Sch C'!F21</f>
        <v>0</v>
      </c>
      <c r="E32" s="263">
        <f t="shared" si="2"/>
        <v>0</v>
      </c>
      <c r="F32" s="183"/>
      <c r="G32" s="183">
        <f t="shared" si="3"/>
        <v>0</v>
      </c>
      <c r="H32" s="181">
        <f t="shared" si="4"/>
        <v>0</v>
      </c>
      <c r="J32" s="136"/>
      <c r="K32" s="136"/>
      <c r="M32" s="242">
        <f t="shared" si="5"/>
        <v>0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'[2]Sch C'!D22</f>
        <v>0</v>
      </c>
      <c r="D33" s="277">
        <f>'[2]Sch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'[2]Sch C'!D23</f>
        <v>5583</v>
      </c>
      <c r="D34" s="277">
        <f>'[2]Sch C'!F23</f>
        <v>0</v>
      </c>
      <c r="E34" s="263">
        <f t="shared" si="2"/>
        <v>5583</v>
      </c>
      <c r="F34" s="183"/>
      <c r="G34" s="183">
        <f t="shared" si="3"/>
        <v>5583</v>
      </c>
      <c r="H34" s="181">
        <f t="shared" si="4"/>
        <v>5.7902564389767331E-3</v>
      </c>
      <c r="J34" s="136"/>
      <c r="K34" s="136"/>
      <c r="M34" s="242">
        <f t="shared" si="5"/>
        <v>0.97536687631027252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'[2]Sch C'!D24</f>
        <v>0</v>
      </c>
      <c r="D35" s="277">
        <f>'[2]Sch C'!F24</f>
        <v>0</v>
      </c>
      <c r="E35" s="263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'[2]Sch C'!D25</f>
        <v>1596</v>
      </c>
      <c r="D36" s="277">
        <f>'[2]Sch C'!F25</f>
        <v>-148</v>
      </c>
      <c r="E36" s="263">
        <f t="shared" si="2"/>
        <v>1448</v>
      </c>
      <c r="F36" s="183"/>
      <c r="G36" s="183">
        <f t="shared" si="3"/>
        <v>1448</v>
      </c>
      <c r="H36" s="181">
        <f t="shared" si="4"/>
        <v>1.5017537746083306E-3</v>
      </c>
      <c r="J36" s="136"/>
      <c r="K36" s="136"/>
      <c r="M36" s="242">
        <f t="shared" si="5"/>
        <v>0.25296995108315862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'[2]Sch C'!D26</f>
        <v>48548</v>
      </c>
      <c r="D37" s="277">
        <f>'[2]Sch C'!F26</f>
        <v>0</v>
      </c>
      <c r="E37" s="263">
        <f t="shared" si="2"/>
        <v>48548</v>
      </c>
      <c r="F37" s="183"/>
      <c r="G37" s="183">
        <f t="shared" si="3"/>
        <v>48548</v>
      </c>
      <c r="H37" s="181">
        <f t="shared" si="4"/>
        <v>5.0350236360279854E-2</v>
      </c>
      <c r="J37" s="136"/>
      <c r="K37" s="136"/>
      <c r="M37" s="242">
        <f t="shared" si="5"/>
        <v>8.481481481481481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'[2]Sch C'!D27</f>
        <v>0</v>
      </c>
      <c r="D38" s="277">
        <f>'[2]Sch C'!F27</f>
        <v>0</v>
      </c>
      <c r="E38" s="263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'[2]Sch C'!D28</f>
        <v>0</v>
      </c>
      <c r="D39" s="277">
        <f>'[2]Sch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'[2]Sch C'!D29</f>
        <v>0</v>
      </c>
      <c r="D40" s="277">
        <f>'[2]Sch C'!F29</f>
        <v>0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'[2]Sch C'!D30</f>
        <v>0</v>
      </c>
      <c r="D41" s="277">
        <f>'[2]Sch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'[2]Sch C'!D31</f>
        <v>9750</v>
      </c>
      <c r="D42" s="277">
        <f>'[2]Sch C'!F31</f>
        <v>0</v>
      </c>
      <c r="E42" s="263">
        <f t="shared" si="2"/>
        <v>9750</v>
      </c>
      <c r="F42" s="183"/>
      <c r="G42" s="183">
        <f t="shared" si="3"/>
        <v>9750</v>
      </c>
      <c r="H42" s="181">
        <f t="shared" si="4"/>
        <v>1.0111947032065761E-2</v>
      </c>
      <c r="J42" s="136"/>
      <c r="K42" s="136"/>
      <c r="M42" s="242">
        <f t="shared" si="5"/>
        <v>1.7033542976939204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'[2]Sch C'!D32</f>
        <v>0</v>
      </c>
      <c r="D43" s="277">
        <f>'[2]Sch C'!F32</f>
        <v>0</v>
      </c>
      <c r="E43" s="263">
        <f t="shared" si="2"/>
        <v>0</v>
      </c>
      <c r="F43" s="183"/>
      <c r="G43" s="183">
        <f t="shared" si="3"/>
        <v>0</v>
      </c>
      <c r="H43" s="181">
        <f t="shared" si="4"/>
        <v>0</v>
      </c>
      <c r="J43" s="136"/>
      <c r="K43" s="136"/>
      <c r="M43" s="242">
        <f t="shared" si="5"/>
        <v>0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'[2]Sch C'!D33</f>
        <v>0</v>
      </c>
      <c r="D44" s="277">
        <f>'[2]Sch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'[2]Sch C'!D34</f>
        <v>0</v>
      </c>
      <c r="D45" s="277">
        <f>'[2]Sch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'[2]Sch C'!D35</f>
        <v>0</v>
      </c>
      <c r="D46" s="277">
        <f>'[2]Sch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'[2]Sch C'!D36</f>
        <v>0</v>
      </c>
      <c r="D47" s="277">
        <f>'[2]Sch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'[2]Sch C'!D37</f>
        <v>0</v>
      </c>
      <c r="D48" s="277">
        <f>'[2]Sch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'[2]Sch C'!D38</f>
        <v>0</v>
      </c>
      <c r="D49" s="277">
        <f>'[2]Sch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'[2]Sch C'!D39</f>
        <v>199</v>
      </c>
      <c r="D50" s="277">
        <f>'[2]Sch C'!F39</f>
        <v>0</v>
      </c>
      <c r="E50" s="263">
        <f t="shared" si="2"/>
        <v>199</v>
      </c>
      <c r="F50" s="183"/>
      <c r="G50" s="183">
        <f t="shared" si="3"/>
        <v>199</v>
      </c>
      <c r="H50" s="181">
        <f t="shared" si="4"/>
        <v>2.0638743173139349E-4</v>
      </c>
      <c r="J50" s="136"/>
      <c r="K50" s="136"/>
      <c r="M50" s="242">
        <f t="shared" si="5"/>
        <v>3.4765897973445141E-2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'[2]Sch C'!D40</f>
        <v>0</v>
      </c>
      <c r="D51" s="277">
        <f>'[2]Sch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'[2]Sch C'!D41</f>
        <v>2627</v>
      </c>
      <c r="D52" s="277">
        <f>'[2]Sch C'!F41</f>
        <v>0</v>
      </c>
      <c r="E52" s="263">
        <f t="shared" si="2"/>
        <v>2627</v>
      </c>
      <c r="F52" s="183"/>
      <c r="G52" s="183">
        <f t="shared" si="3"/>
        <v>2627</v>
      </c>
      <c r="H52" s="181">
        <f t="shared" si="4"/>
        <v>2.724521523408898E-3</v>
      </c>
      <c r="J52" s="136"/>
      <c r="K52" s="136"/>
      <c r="M52" s="242">
        <f t="shared" si="5"/>
        <v>0.45894479385045422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'[2]Sch C'!D42</f>
        <v>0</v>
      </c>
      <c r="D53" s="277">
        <f>'[2]Sch C'!F42</f>
        <v>0</v>
      </c>
      <c r="E53" s="263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42">
        <f t="shared" si="5"/>
        <v>0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'[2]Sch C'!D43</f>
        <v>1993</v>
      </c>
      <c r="D54" s="277">
        <f>'[2]Sch C'!F43</f>
        <v>0</v>
      </c>
      <c r="E54" s="263">
        <f t="shared" si="2"/>
        <v>1993</v>
      </c>
      <c r="F54" s="183"/>
      <c r="G54" s="183">
        <f t="shared" si="3"/>
        <v>1993</v>
      </c>
      <c r="H54" s="181">
        <f t="shared" si="4"/>
        <v>2.0669856856314938E-3</v>
      </c>
      <c r="J54" s="136"/>
      <c r="K54" s="136"/>
      <c r="M54" s="242">
        <f t="shared" si="5"/>
        <v>0.34818308874912651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'[2]Sch C'!D44</f>
        <v>0</v>
      </c>
      <c r="D55" s="277">
        <f>'[2]Sch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'[2]Sch C'!D45</f>
        <v>0</v>
      </c>
      <c r="D56" s="277">
        <f>'[2]Sch C'!F45</f>
        <v>0</v>
      </c>
      <c r="E56" s="263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42">
        <f t="shared" si="5"/>
        <v>0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282542</v>
      </c>
      <c r="D57" s="277">
        <f>SUM(D21:D56)</f>
        <v>-36986</v>
      </c>
      <c r="E57" s="183">
        <f>SUM(E21:E56)</f>
        <v>245556</v>
      </c>
      <c r="F57" s="183">
        <f>SUM(F21:F56)</f>
        <v>0</v>
      </c>
      <c r="G57" s="183">
        <f t="shared" si="3"/>
        <v>245556</v>
      </c>
      <c r="H57" s="181">
        <f t="shared" si="4"/>
        <v>0.2546717195288144</v>
      </c>
      <c r="J57" s="136"/>
      <c r="K57" s="136"/>
      <c r="M57" s="242">
        <f t="shared" si="5"/>
        <v>42.899371069182386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'[2]Sch C'!D57</f>
        <v>3195</v>
      </c>
      <c r="D60" s="277">
        <f>'[2]Sch C'!F57</f>
        <v>0</v>
      </c>
      <c r="E60" s="263">
        <f t="shared" ref="E60:E76" si="6">SUM(C60:D60)</f>
        <v>3195</v>
      </c>
      <c r="F60" s="179"/>
      <c r="G60" s="179">
        <f>IF(ISERROR(E60+F60),"",(E60+F60))</f>
        <v>3195</v>
      </c>
      <c r="H60" s="181">
        <f>IF(ISERROR(G60/$G$183),"",(G60/$G$183))</f>
        <v>3.3136072582000114E-3</v>
      </c>
      <c r="J60" s="136"/>
      <c r="K60" s="136"/>
      <c r="M60" s="242">
        <f>IFERROR(G60/G$198,0)</f>
        <v>0.55817610062893086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'[2]Sch C'!D58</f>
        <v>13885</v>
      </c>
      <c r="D61" s="277">
        <f>'[2]Sch C'!F58</f>
        <v>0</v>
      </c>
      <c r="E61" s="263">
        <f t="shared" si="6"/>
        <v>13885</v>
      </c>
      <c r="F61" s="179"/>
      <c r="G61" s="179">
        <f t="shared" ref="G61:G76" si="7">IF(ISERROR(E61+F61),"",(E61+F61))</f>
        <v>13885</v>
      </c>
      <c r="H61" s="181">
        <f t="shared" ref="H61:H76" si="8">IF(ISERROR(G61/$G$183),"",(G61/$G$183))</f>
        <v>1.4400449696434165E-2</v>
      </c>
      <c r="J61" s="136"/>
      <c r="K61" s="136"/>
      <c r="M61" s="242">
        <f t="shared" ref="M61:M77" si="9">IFERROR(G61/G$198,0)</f>
        <v>2.4257512229210341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'[2]Sch C'!D59</f>
        <v>33495</v>
      </c>
      <c r="D62" s="277">
        <f>'[2]Sch C'!F59</f>
        <v>-2960</v>
      </c>
      <c r="E62" s="263">
        <f t="shared" si="6"/>
        <v>30535</v>
      </c>
      <c r="F62" s="179"/>
      <c r="G62" s="179">
        <f t="shared" si="7"/>
        <v>30535</v>
      </c>
      <c r="H62" s="181">
        <f t="shared" si="8"/>
        <v>3.1668543858884929E-2</v>
      </c>
      <c r="J62" s="136"/>
      <c r="K62" s="136"/>
      <c r="M62" s="242">
        <f t="shared" si="9"/>
        <v>5.3345562543675751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'[2]Sch C'!D60</f>
        <v>0</v>
      </c>
      <c r="D63" s="277">
        <f>'[2]Sch C'!F60</f>
        <v>0</v>
      </c>
      <c r="E63" s="263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42">
        <f t="shared" si="9"/>
        <v>0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'[2]Sch C'!D61</f>
        <v>2139</v>
      </c>
      <c r="D64" s="277">
        <f>'[2]Sch C'!F61</f>
        <v>0</v>
      </c>
      <c r="E64" s="263">
        <f t="shared" si="6"/>
        <v>2139</v>
      </c>
      <c r="F64" s="179"/>
      <c r="G64" s="179">
        <f t="shared" si="7"/>
        <v>2139</v>
      </c>
      <c r="H64" s="181">
        <f t="shared" si="8"/>
        <v>2.2184056104193502E-3</v>
      </c>
      <c r="J64" s="136"/>
      <c r="K64" s="136"/>
      <c r="M64" s="242">
        <f t="shared" si="9"/>
        <v>0.37368972746331236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'[2]Sch C'!D62</f>
        <v>0</v>
      </c>
      <c r="D65" s="277">
        <f>'[2]Sch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'[2]Sch C'!D63</f>
        <v>0</v>
      </c>
      <c r="D66" s="277">
        <f>'[2]Sch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'[2]Sch C'!D64</f>
        <v>7865</v>
      </c>
      <c r="D67" s="277">
        <f>'[2]Sch C'!F64</f>
        <v>0</v>
      </c>
      <c r="E67" s="263">
        <f t="shared" si="6"/>
        <v>7865</v>
      </c>
      <c r="F67" s="179"/>
      <c r="G67" s="179">
        <f t="shared" si="7"/>
        <v>7865</v>
      </c>
      <c r="H67" s="181">
        <f t="shared" si="8"/>
        <v>8.1569706058663809E-3</v>
      </c>
      <c r="J67" s="136"/>
      <c r="K67" s="136"/>
      <c r="M67" s="242">
        <f t="shared" si="9"/>
        <v>1.3740391334730957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'[2]Sch C'!D65</f>
        <v>1388</v>
      </c>
      <c r="D68" s="277">
        <f>'[2]Sch C'!F65</f>
        <v>0</v>
      </c>
      <c r="E68" s="263">
        <f t="shared" si="6"/>
        <v>1388</v>
      </c>
      <c r="F68" s="179"/>
      <c r="G68" s="179">
        <f t="shared" si="7"/>
        <v>1388</v>
      </c>
      <c r="H68" s="181">
        <f t="shared" si="8"/>
        <v>1.4395264082571566E-3</v>
      </c>
      <c r="J68" s="136"/>
      <c r="K68" s="136"/>
      <c r="M68" s="242">
        <f t="shared" si="9"/>
        <v>0.24248777078965758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'[2]Sch C'!D66</f>
        <v>0</v>
      </c>
      <c r="D69" s="277">
        <f>'[2]Sch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'[2]Sch C'!D67</f>
        <v>2481</v>
      </c>
      <c r="D70" s="277">
        <f>'[2]Sch C'!F67</f>
        <v>0</v>
      </c>
      <c r="E70" s="263">
        <f t="shared" si="6"/>
        <v>2481</v>
      </c>
      <c r="F70" s="179"/>
      <c r="G70" s="179">
        <f t="shared" si="7"/>
        <v>2481</v>
      </c>
      <c r="H70" s="181">
        <f t="shared" si="8"/>
        <v>2.5731015986210416E-3</v>
      </c>
      <c r="J70" s="136"/>
      <c r="K70" s="136"/>
      <c r="M70" s="242">
        <f t="shared" si="9"/>
        <v>0.43343815513626832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'[2]Sch C'!D68</f>
        <v>0</v>
      </c>
      <c r="D71" s="277">
        <f>'[2]Sch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'[2]Sch C'!D69</f>
        <v>309</v>
      </c>
      <c r="D72" s="277">
        <f>'[2]Sch C'!F69</f>
        <v>0</v>
      </c>
      <c r="E72" s="263">
        <f t="shared" si="6"/>
        <v>309</v>
      </c>
      <c r="F72" s="179"/>
      <c r="G72" s="179">
        <f t="shared" si="7"/>
        <v>309</v>
      </c>
      <c r="H72" s="181">
        <f t="shared" si="8"/>
        <v>3.2047093670854569E-4</v>
      </c>
      <c r="J72" s="136"/>
      <c r="K72" s="136"/>
      <c r="M72" s="242">
        <f t="shared" si="9"/>
        <v>5.3983228511530396E-2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'[2]Sch C'!D70</f>
        <v>0</v>
      </c>
      <c r="D73" s="277">
        <f>'[2]Sch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'[2]Sch C'!D71</f>
        <v>0</v>
      </c>
      <c r="D74" s="277">
        <f>'[2]Sch C'!F71</f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'[2]Sch C'!D72</f>
        <v>0</v>
      </c>
      <c r="D75" s="277">
        <f>'[2]Sch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'[2]Sch C'!D73</f>
        <v>0</v>
      </c>
      <c r="D76" s="277">
        <f>'[2]Sch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64757</v>
      </c>
      <c r="D77" s="277">
        <f>SUM(D60:D76)</f>
        <v>-2960</v>
      </c>
      <c r="E77" s="182">
        <f>SUM(E60:E76)</f>
        <v>61797</v>
      </c>
      <c r="F77" s="182">
        <f>SUM(F60:F76)</f>
        <v>0</v>
      </c>
      <c r="G77" s="183">
        <f>IF(ISERROR(E77+F77),"",(E77+F77))</f>
        <v>61797</v>
      </c>
      <c r="H77" s="181">
        <f>IF(ISERROR(G77/$G$183),"",(G77/$G$183))</f>
        <v>6.4091075973391573E-2</v>
      </c>
      <c r="J77" s="136"/>
      <c r="K77" s="136"/>
      <c r="M77" s="242">
        <f t="shared" si="9"/>
        <v>10.796121593291405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'[2]Sch C'!D78</f>
        <v>13336</v>
      </c>
      <c r="D80" s="277">
        <f>'[2]Sch C'!F78</f>
        <v>0</v>
      </c>
      <c r="E80" s="263">
        <f t="shared" ref="E80:E91" si="10">SUM(C80:D80)</f>
        <v>13336</v>
      </c>
      <c r="F80" s="180"/>
      <c r="G80" s="180">
        <f>IF(ISERROR(E80+F80),"",(E80+F80))</f>
        <v>13336</v>
      </c>
      <c r="H80" s="181">
        <f t="shared" ref="H80:H92" si="11">IF(ISERROR(G80/$G$183),"",(G80/$G$183))</f>
        <v>1.3831069294320923E-2</v>
      </c>
      <c r="J80" s="265">
        <v>1002</v>
      </c>
      <c r="K80" s="265">
        <v>1062</v>
      </c>
      <c r="M80" s="242">
        <f t="shared" ref="M80:M92" si="12">IFERROR(G80/G$198,0)</f>
        <v>2.3298392732354998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'[2]Sch C'!D79</f>
        <v>0</v>
      </c>
      <c r="D81" s="277">
        <f>'[2]Sch C'!F79</f>
        <v>1453</v>
      </c>
      <c r="E81" s="263">
        <f t="shared" si="10"/>
        <v>1453</v>
      </c>
      <c r="F81" s="183"/>
      <c r="G81" s="183">
        <f>IF(ISERROR(E81+F81),"",(E81+F81))</f>
        <v>1453</v>
      </c>
      <c r="H81" s="181">
        <f t="shared" si="11"/>
        <v>1.5069393884709285E-3</v>
      </c>
      <c r="J81" s="136"/>
      <c r="K81" s="136"/>
      <c r="M81" s="242">
        <f t="shared" si="12"/>
        <v>0.25384346610761704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'[2]Sch C'!D80</f>
        <v>786</v>
      </c>
      <c r="D82" s="277">
        <f>'[2]Sch C'!F80</f>
        <v>0</v>
      </c>
      <c r="E82" s="263">
        <f t="shared" si="10"/>
        <v>786</v>
      </c>
      <c r="F82" s="183"/>
      <c r="G82" s="183">
        <f>IF(ISERROR(E82+F82),"",(E82+F82))</f>
        <v>786</v>
      </c>
      <c r="H82" s="181">
        <f t="shared" si="11"/>
        <v>8.1517849920037836E-4</v>
      </c>
      <c r="J82" s="136"/>
      <c r="K82" s="136"/>
      <c r="M82" s="242">
        <f t="shared" si="12"/>
        <v>0.13731656184486374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'[2]Sch C'!D81</f>
        <v>0</v>
      </c>
      <c r="D83" s="277">
        <f>'[2]Sch C'!F81</f>
        <v>0</v>
      </c>
      <c r="E83" s="263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42">
        <f t="shared" si="12"/>
        <v>0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'[2]Sch C'!D82</f>
        <v>0</v>
      </c>
      <c r="D84" s="277">
        <f>'[2]Sch C'!F82</f>
        <v>0</v>
      </c>
      <c r="E84" s="263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42">
        <f t="shared" si="12"/>
        <v>0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'[2]Sch C'!D83</f>
        <v>3640</v>
      </c>
      <c r="D85" s="277">
        <f>'[2]Sch C'!F83</f>
        <v>0</v>
      </c>
      <c r="E85" s="263">
        <f t="shared" si="10"/>
        <v>3640</v>
      </c>
      <c r="F85" s="183"/>
      <c r="G85" s="183">
        <f t="shared" si="13"/>
        <v>3640</v>
      </c>
      <c r="H85" s="181">
        <f t="shared" si="11"/>
        <v>3.775126891971218E-3</v>
      </c>
      <c r="J85" s="136"/>
      <c r="K85" s="136"/>
      <c r="M85" s="242">
        <f t="shared" si="12"/>
        <v>0.63591893780573028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'[2]Sch C'!D84</f>
        <v>306</v>
      </c>
      <c r="D86" s="277">
        <f>'[2]Sch C'!F84</f>
        <v>0</v>
      </c>
      <c r="E86" s="263">
        <f t="shared" si="10"/>
        <v>306</v>
      </c>
      <c r="F86" s="183"/>
      <c r="G86" s="183">
        <f t="shared" si="13"/>
        <v>306</v>
      </c>
      <c r="H86" s="181">
        <f t="shared" si="11"/>
        <v>3.1735956839098697E-4</v>
      </c>
      <c r="J86" s="136"/>
      <c r="K86" s="136"/>
      <c r="M86" s="242">
        <f t="shared" si="12"/>
        <v>5.3459119496855348E-2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'[2]Sch C'!D85</f>
        <v>10907</v>
      </c>
      <c r="D87" s="277">
        <f>'[2]Sch C'!F85</f>
        <v>0</v>
      </c>
      <c r="E87" s="263">
        <f t="shared" si="10"/>
        <v>10907</v>
      </c>
      <c r="F87" s="183"/>
      <c r="G87" s="183">
        <f t="shared" si="13"/>
        <v>10907</v>
      </c>
      <c r="H87" s="181">
        <f t="shared" si="11"/>
        <v>1.1311898079870899E-2</v>
      </c>
      <c r="J87" s="136"/>
      <c r="K87" s="136"/>
      <c r="M87" s="242">
        <f t="shared" si="12"/>
        <v>1.9054856743535988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'[2]Sch C'!D86</f>
        <v>0</v>
      </c>
      <c r="D88" s="277">
        <f>'[2]Sch C'!F86</f>
        <v>0</v>
      </c>
      <c r="E88" s="263">
        <f t="shared" si="10"/>
        <v>0</v>
      </c>
      <c r="F88" s="183"/>
      <c r="G88" s="183">
        <f t="shared" si="13"/>
        <v>0</v>
      </c>
      <c r="H88" s="181">
        <f t="shared" si="11"/>
        <v>0</v>
      </c>
      <c r="J88" s="136"/>
      <c r="K88" s="136"/>
      <c r="M88" s="242">
        <f t="shared" si="12"/>
        <v>0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'[2]Sch C'!D87</f>
        <v>10100</v>
      </c>
      <c r="D89" s="277">
        <f>'[2]Sch C'!F87</f>
        <v>0</v>
      </c>
      <c r="E89" s="263">
        <f t="shared" si="10"/>
        <v>10100</v>
      </c>
      <c r="F89" s="183"/>
      <c r="G89" s="183">
        <f t="shared" si="13"/>
        <v>10100</v>
      </c>
      <c r="H89" s="181">
        <f t="shared" si="11"/>
        <v>1.047494000244761E-2</v>
      </c>
      <c r="J89" s="136"/>
      <c r="K89" s="136"/>
      <c r="M89" s="242">
        <f t="shared" si="12"/>
        <v>1.7645003494060099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'[2]Sch C'!D88</f>
        <v>0</v>
      </c>
      <c r="D90" s="277">
        <f>'[2]Sch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'[2]Sch C'!D89</f>
        <v>11860</v>
      </c>
      <c r="D91" s="277">
        <f>'[2]Sch C'!F89</f>
        <v>0</v>
      </c>
      <c r="E91" s="263">
        <f t="shared" si="10"/>
        <v>11860</v>
      </c>
      <c r="F91" s="183"/>
      <c r="G91" s="183">
        <f t="shared" si="13"/>
        <v>11860</v>
      </c>
      <c r="H91" s="181">
        <f t="shared" si="11"/>
        <v>1.2300276082082045E-2</v>
      </c>
      <c r="J91" s="136"/>
      <c r="K91" s="136"/>
      <c r="M91" s="242">
        <f t="shared" si="12"/>
        <v>2.0719776380153738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50935</v>
      </c>
      <c r="D92" s="277">
        <f>SUM(D80:D91)</f>
        <v>1453</v>
      </c>
      <c r="E92" s="183">
        <f>SUM(E80:E91)</f>
        <v>52388</v>
      </c>
      <c r="F92" s="183">
        <f>SUM(F80:F91)</f>
        <v>0</v>
      </c>
      <c r="G92" s="183">
        <f>IF(ISERROR(E92+F92),"",(E92+F92))</f>
        <v>52388</v>
      </c>
      <c r="H92" s="181">
        <f t="shared" si="11"/>
        <v>5.433278780675499E-2</v>
      </c>
      <c r="J92" s="136"/>
      <c r="K92" s="136"/>
      <c r="M92" s="242">
        <f t="shared" si="12"/>
        <v>9.1523410202655491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'[2]Sch C'!D93</f>
        <v>13429</v>
      </c>
      <c r="D95" s="277">
        <f>'[2]Sch C'!F93</f>
        <v>0</v>
      </c>
      <c r="E95" s="263">
        <f t="shared" ref="E95:E100" si="14">SUM(C95:D95)</f>
        <v>13429</v>
      </c>
      <c r="F95" s="180"/>
      <c r="G95" s="180">
        <f t="shared" ref="G95:G101" si="15">IF(ISERROR(E95+F95),"",(E95+F95))</f>
        <v>13429</v>
      </c>
      <c r="H95" s="181">
        <f t="shared" ref="H95:H101" si="16">IF(ISERROR(G95/$G$183),"",(G95/$G$183))</f>
        <v>1.3927521712165243E-2</v>
      </c>
      <c r="J95" s="265">
        <v>1186.93</v>
      </c>
      <c r="K95" s="265">
        <v>1243.4000000000001</v>
      </c>
      <c r="M95" s="242">
        <f t="shared" ref="M95:M101" si="17">IFERROR(G95/G$198,0)</f>
        <v>2.3460866526904263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'[2]Sch C'!D94</f>
        <v>0</v>
      </c>
      <c r="D96" s="277">
        <f>'[2]Sch C'!F94</f>
        <v>1463</v>
      </c>
      <c r="E96" s="263">
        <f t="shared" si="14"/>
        <v>1463</v>
      </c>
      <c r="F96" s="183"/>
      <c r="G96" s="183">
        <f t="shared" si="15"/>
        <v>1463</v>
      </c>
      <c r="H96" s="181">
        <f t="shared" si="16"/>
        <v>1.5173106161961241E-3</v>
      </c>
      <c r="J96" s="136"/>
      <c r="K96" s="136"/>
      <c r="M96" s="242">
        <f t="shared" si="17"/>
        <v>0.2555904961565339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'[2]Sch C'!D95</f>
        <v>3080</v>
      </c>
      <c r="D97" s="277">
        <f>'[2]Sch C'!F95</f>
        <v>0</v>
      </c>
      <c r="E97" s="263">
        <f t="shared" si="14"/>
        <v>3080</v>
      </c>
      <c r="F97" s="183"/>
      <c r="G97" s="183">
        <f t="shared" si="15"/>
        <v>3080</v>
      </c>
      <c r="H97" s="181">
        <f t="shared" si="16"/>
        <v>3.1943381393602613E-3</v>
      </c>
      <c r="J97" s="136"/>
      <c r="K97" s="136"/>
      <c r="M97" s="242">
        <f t="shared" si="17"/>
        <v>0.53808525506638716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'[2]Sch C'!D96</f>
        <v>41453</v>
      </c>
      <c r="D98" s="277">
        <f>'[2]Sch C'!F96</f>
        <v>0</v>
      </c>
      <c r="E98" s="263">
        <f t="shared" si="14"/>
        <v>41453</v>
      </c>
      <c r="F98" s="183"/>
      <c r="G98" s="183">
        <f t="shared" si="15"/>
        <v>41453</v>
      </c>
      <c r="H98" s="181">
        <f t="shared" si="16"/>
        <v>4.2991850289253543E-2</v>
      </c>
      <c r="J98" s="136"/>
      <c r="K98" s="136"/>
      <c r="M98" s="242">
        <f t="shared" si="17"/>
        <v>7.2419636617749825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'[2]Sch C'!D97</f>
        <v>2346</v>
      </c>
      <c r="D99" s="277">
        <f>'[2]Sch C'!F97</f>
        <v>0</v>
      </c>
      <c r="E99" s="263">
        <f t="shared" si="14"/>
        <v>2346</v>
      </c>
      <c r="F99" s="183"/>
      <c r="G99" s="183">
        <f t="shared" si="15"/>
        <v>2346</v>
      </c>
      <c r="H99" s="181">
        <f t="shared" si="16"/>
        <v>2.4330900243309003E-3</v>
      </c>
      <c r="J99" s="136"/>
      <c r="K99" s="136"/>
      <c r="M99" s="242">
        <f t="shared" si="17"/>
        <v>0.40985324947589097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'[2]Sch C'!D98</f>
        <v>53</v>
      </c>
      <c r="D100" s="277">
        <f>'[2]Sch C'!F98</f>
        <v>0</v>
      </c>
      <c r="E100" s="263">
        <f t="shared" si="14"/>
        <v>53</v>
      </c>
      <c r="F100" s="183"/>
      <c r="G100" s="183">
        <f t="shared" si="15"/>
        <v>53</v>
      </c>
      <c r="H100" s="181">
        <f t="shared" si="16"/>
        <v>5.4967506943536964E-5</v>
      </c>
      <c r="J100" s="136"/>
      <c r="K100" s="136"/>
      <c r="M100" s="242">
        <f t="shared" si="17"/>
        <v>9.2592592592592587E-3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60361</v>
      </c>
      <c r="D101" s="277">
        <f>SUM(D95:D100)</f>
        <v>1463</v>
      </c>
      <c r="E101" s="183">
        <f>SUM(E95:E100)</f>
        <v>61824</v>
      </c>
      <c r="F101" s="183">
        <f>SUM(F95:F100)</f>
        <v>0</v>
      </c>
      <c r="G101" s="183">
        <f t="shared" si="15"/>
        <v>61824</v>
      </c>
      <c r="H101" s="181">
        <f t="shared" si="16"/>
        <v>6.4119078288249601E-2</v>
      </c>
      <c r="J101" s="136"/>
      <c r="K101" s="136"/>
      <c r="M101" s="242">
        <f t="shared" si="17"/>
        <v>10.80083857442348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'[2]Sch C'!D102</f>
        <v>12314</v>
      </c>
      <c r="D104" s="277">
        <f>'[2]Sch C'!F102</f>
        <v>0</v>
      </c>
      <c r="E104" s="263">
        <f t="shared" ref="E104:E109" si="18">SUM(C104:D104)</f>
        <v>12314</v>
      </c>
      <c r="F104" s="180"/>
      <c r="G104" s="180">
        <f t="shared" ref="G104:G110" si="19">IF(ISERROR(E104+F104),"",(E104+F104))</f>
        <v>12314</v>
      </c>
      <c r="H104" s="181">
        <f t="shared" ref="H104:H110" si="20">IF(ISERROR(G104/$G$183),"",(G104/$G$183))</f>
        <v>1.2771129820805928E-2</v>
      </c>
      <c r="J104" s="265">
        <v>1206.94</v>
      </c>
      <c r="K104" s="265">
        <v>1231.1300000000001</v>
      </c>
      <c r="M104" s="242">
        <f t="shared" ref="M104:M110" si="21">IFERROR(G104/G$198,0)</f>
        <v>2.1512928022361986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'[2]Sch C'!D103</f>
        <v>0</v>
      </c>
      <c r="D105" s="277">
        <f>'[2]Sch C'!F103</f>
        <v>1342</v>
      </c>
      <c r="E105" s="263">
        <f t="shared" si="18"/>
        <v>1342</v>
      </c>
      <c r="F105" s="183"/>
      <c r="G105" s="183">
        <f t="shared" si="19"/>
        <v>1342</v>
      </c>
      <c r="H105" s="181">
        <f t="shared" si="20"/>
        <v>1.3918187607212566E-3</v>
      </c>
      <c r="J105" s="136"/>
      <c r="K105" s="136"/>
      <c r="M105" s="242">
        <f t="shared" si="21"/>
        <v>0.2344514325646401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'[2]Sch C'!D104</f>
        <v>0</v>
      </c>
      <c r="D106" s="277">
        <f>'[2]Sch C'!F104</f>
        <v>0</v>
      </c>
      <c r="E106" s="263">
        <f t="shared" si="18"/>
        <v>0</v>
      </c>
      <c r="F106" s="183"/>
      <c r="G106" s="183">
        <f t="shared" si="19"/>
        <v>0</v>
      </c>
      <c r="H106" s="181">
        <f t="shared" si="20"/>
        <v>0</v>
      </c>
      <c r="J106" s="136"/>
      <c r="K106" s="136"/>
      <c r="M106" s="242">
        <f t="shared" si="21"/>
        <v>0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'[2]Sch C'!D105</f>
        <v>0</v>
      </c>
      <c r="D107" s="277">
        <f>'[2]Sch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'[2]Sch C'!D106</f>
        <v>1687</v>
      </c>
      <c r="D108" s="277">
        <f>'[2]Sch C'!F106</f>
        <v>0</v>
      </c>
      <c r="E108" s="263">
        <f t="shared" si="18"/>
        <v>1687</v>
      </c>
      <c r="F108" s="183"/>
      <c r="G108" s="183">
        <f t="shared" si="19"/>
        <v>1687</v>
      </c>
      <c r="H108" s="181">
        <f t="shared" si="20"/>
        <v>1.7496261172405068E-3</v>
      </c>
      <c r="J108" s="136"/>
      <c r="K108" s="136"/>
      <c r="M108" s="242">
        <f t="shared" si="21"/>
        <v>0.29472396925227112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'[2]Sch C'!D107</f>
        <v>0</v>
      </c>
      <c r="D109" s="277">
        <f>'[2]Sch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14001</v>
      </c>
      <c r="D110" s="277">
        <f>SUM(D104:D109)</f>
        <v>1342</v>
      </c>
      <c r="E110" s="183">
        <f>SUM(E104:E109)</f>
        <v>15343</v>
      </c>
      <c r="F110" s="183">
        <f>SUM(F104:F109)</f>
        <v>0</v>
      </c>
      <c r="G110" s="183">
        <f t="shared" si="19"/>
        <v>15343</v>
      </c>
      <c r="H110" s="181">
        <f t="shared" si="20"/>
        <v>1.5912574698767692E-2</v>
      </c>
      <c r="J110" s="136"/>
      <c r="K110" s="136"/>
      <c r="M110" s="242">
        <f t="shared" si="21"/>
        <v>2.6804682040531098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'[2]Sch C'!D121</f>
        <v>0</v>
      </c>
      <c r="D113" s="277">
        <f>'[2]Sch C'!F121</f>
        <v>0</v>
      </c>
      <c r="E113" s="263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'[2]Sch C'!D122</f>
        <v>0</v>
      </c>
      <c r="D114" s="277">
        <f>'[2]Sch C'!F122</f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'[2]Sch C'!D123</f>
        <v>4404</v>
      </c>
      <c r="D115" s="277">
        <f>'[2]Sch C'!F123</f>
        <v>0</v>
      </c>
      <c r="E115" s="263">
        <f t="shared" si="22"/>
        <v>4404</v>
      </c>
      <c r="F115" s="183"/>
      <c r="G115" s="183">
        <f t="shared" si="23"/>
        <v>4404</v>
      </c>
      <c r="H115" s="181">
        <f t="shared" si="24"/>
        <v>4.567488690176166E-3</v>
      </c>
      <c r="J115" s="136"/>
      <c r="K115" s="136"/>
      <c r="M115" s="242">
        <f t="shared" si="25"/>
        <v>0.76939203354297692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'[2]Sch C'!D124</f>
        <v>0</v>
      </c>
      <c r="D116" s="277">
        <f>'[2]Sch C'!F124</f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'[2]Sch C'!D125</f>
        <v>0</v>
      </c>
      <c r="D117" s="277">
        <f>'[2]Sch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4404</v>
      </c>
      <c r="D118" s="277">
        <f>SUM(D113:D117)</f>
        <v>0</v>
      </c>
      <c r="E118" s="183">
        <f>SUM(E113:E117)</f>
        <v>4404</v>
      </c>
      <c r="F118" s="183">
        <f>SUM(F113:F117)</f>
        <v>0</v>
      </c>
      <c r="G118" s="183">
        <f t="shared" si="23"/>
        <v>4404</v>
      </c>
      <c r="H118" s="181">
        <f t="shared" si="24"/>
        <v>4.567488690176166E-3</v>
      </c>
      <c r="J118" s="136"/>
      <c r="K118" s="136"/>
      <c r="M118" s="242">
        <f t="shared" si="25"/>
        <v>0.76939203354297692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'[2]Sch C'!D129</f>
        <v>45806</v>
      </c>
      <c r="D121" s="277">
        <f>'[2]Sch C'!F129</f>
        <v>0</v>
      </c>
      <c r="E121" s="263">
        <f t="shared" ref="E121:E131" si="26">SUM(C121:D121)</f>
        <v>45806</v>
      </c>
      <c r="F121" s="180"/>
      <c r="G121" s="180">
        <f>IF(ISERROR(E121+F121),"",(E121+F121))</f>
        <v>45806</v>
      </c>
      <c r="H121" s="181">
        <f>IF(ISERROR(G121/$G$183),"",(G121/$G$183))</f>
        <v>4.7506445718031212E-2</v>
      </c>
      <c r="J121" s="265">
        <v>2068</v>
      </c>
      <c r="K121" s="265">
        <v>2140</v>
      </c>
      <c r="M121" s="242">
        <f t="shared" ref="M121:M131" si="27">IFERROR(G121/G$198,0)</f>
        <v>8.0024458420684841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'[2]Sch C'!D130</f>
        <v>0</v>
      </c>
      <c r="D122" s="277">
        <f>'[2]Sch C'!F130</f>
        <v>4991</v>
      </c>
      <c r="E122" s="263">
        <f t="shared" si="26"/>
        <v>4991</v>
      </c>
      <c r="F122" s="180"/>
      <c r="G122" s="180">
        <f t="shared" ref="G122:G131" si="28">IF(ISERROR(E122+F122),"",(E122+F122))</f>
        <v>4991</v>
      </c>
      <c r="H122" s="181">
        <f t="shared" ref="H122:H131" si="29">IF(ISERROR(G122/$G$183),"",(G122/$G$183))</f>
        <v>5.1762797576451504E-3</v>
      </c>
      <c r="J122" s="136"/>
      <c r="K122" s="136"/>
      <c r="M122" s="242">
        <f t="shared" si="27"/>
        <v>0.87194269741439556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'[2]Sch C'!D131</f>
        <v>0</v>
      </c>
      <c r="D123" s="277">
        <f>'[2]Sch C'!F131</f>
        <v>0</v>
      </c>
      <c r="E123" s="263">
        <f t="shared" si="26"/>
        <v>0</v>
      </c>
      <c r="F123" s="180"/>
      <c r="G123" s="180">
        <f t="shared" si="28"/>
        <v>0</v>
      </c>
      <c r="H123" s="181">
        <f t="shared" si="29"/>
        <v>0</v>
      </c>
      <c r="J123" s="265">
        <v>0</v>
      </c>
      <c r="K123" s="265">
        <v>0</v>
      </c>
      <c r="M123" s="242">
        <f t="shared" si="27"/>
        <v>0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'[2]Sch C'!D132</f>
        <v>0</v>
      </c>
      <c r="D124" s="277">
        <f>'[2]Sch C'!F132</f>
        <v>0</v>
      </c>
      <c r="E124" s="263">
        <f t="shared" si="26"/>
        <v>0</v>
      </c>
      <c r="F124" s="180"/>
      <c r="G124" s="180">
        <f t="shared" si="28"/>
        <v>0</v>
      </c>
      <c r="H124" s="181">
        <f t="shared" si="29"/>
        <v>0</v>
      </c>
      <c r="J124" s="136"/>
      <c r="K124" s="136"/>
      <c r="M124" s="242">
        <f t="shared" si="27"/>
        <v>0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'[2]Sch C'!D133</f>
        <v>0</v>
      </c>
      <c r="D125" s="277">
        <f>'[2]Sch C'!F133</f>
        <v>0</v>
      </c>
      <c r="E125" s="263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5">
        <v>0</v>
      </c>
      <c r="K125" s="265">
        <v>0</v>
      </c>
      <c r="M125" s="242">
        <f t="shared" si="27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'[2]Sch C'!D134</f>
        <v>1948</v>
      </c>
      <c r="D126" s="277">
        <f>'[2]Sch C'!F134</f>
        <v>0</v>
      </c>
      <c r="E126" s="263">
        <f t="shared" si="26"/>
        <v>1948</v>
      </c>
      <c r="F126" s="180"/>
      <c r="G126" s="180">
        <f t="shared" si="28"/>
        <v>1948</v>
      </c>
      <c r="H126" s="181">
        <f t="shared" si="29"/>
        <v>2.0203151608681131E-3</v>
      </c>
      <c r="J126" s="136"/>
      <c r="K126" s="136"/>
      <c r="M126" s="242">
        <f t="shared" si="27"/>
        <v>0.34032145352900067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'[2]Sch C'!D135</f>
        <v>0</v>
      </c>
      <c r="D127" s="277">
        <f>'[2]Sch C'!F135</f>
        <v>0</v>
      </c>
      <c r="E127" s="263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'[2]Sch C'!D136</f>
        <v>0</v>
      </c>
      <c r="D128" s="277">
        <f>'[2]Sch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'[2]Sch C'!D137</f>
        <v>10478</v>
      </c>
      <c r="D129" s="277">
        <f>'[2]Sch C'!F137</f>
        <v>0</v>
      </c>
      <c r="E129" s="263">
        <f t="shared" si="26"/>
        <v>10478</v>
      </c>
      <c r="F129" s="180"/>
      <c r="G129" s="180">
        <f t="shared" si="28"/>
        <v>10478</v>
      </c>
      <c r="H129" s="181">
        <f t="shared" si="29"/>
        <v>1.0866972410460005E-2</v>
      </c>
      <c r="J129" s="136"/>
      <c r="K129" s="136"/>
      <c r="M129" s="242">
        <f t="shared" si="27"/>
        <v>1.8305380852550663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'[2]Sch C'!D138</f>
        <v>0</v>
      </c>
      <c r="D130" s="277">
        <f>'[2]Sch C'!F138</f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'[2]Sch C'!D139</f>
        <v>0</v>
      </c>
      <c r="D131" s="277">
        <f>'[2]Sch C'!F139</f>
        <v>0</v>
      </c>
      <c r="E131" s="263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>
        <v>440.1</v>
      </c>
      <c r="B133" s="42" t="s">
        <v>235</v>
      </c>
      <c r="C133" s="277">
        <f>'[2]Sch C'!D141</f>
        <v>0</v>
      </c>
      <c r="D133" s="277">
        <f>'[2]Sch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>
        <v>440.2</v>
      </c>
      <c r="B134" s="42" t="s">
        <v>236</v>
      </c>
      <c r="C134" s="277">
        <f>'[2]Sch C'!D142</f>
        <v>0</v>
      </c>
      <c r="D134" s="277">
        <f>'[2]Sch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>
        <v>440.3</v>
      </c>
      <c r="B135" s="42" t="s">
        <v>237</v>
      </c>
      <c r="C135" s="277">
        <f>'[2]Sch C'!D143</f>
        <v>0</v>
      </c>
      <c r="D135" s="277">
        <f>'[2]Sch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>
        <v>440.4</v>
      </c>
      <c r="B136" s="42" t="s">
        <v>238</v>
      </c>
      <c r="C136" s="277">
        <f>'[2]Sch C'!D144</f>
        <v>0</v>
      </c>
      <c r="D136" s="277">
        <f>'[2]Sch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>
        <v>440.5</v>
      </c>
      <c r="B137" s="42" t="s">
        <v>239</v>
      </c>
      <c r="C137" s="277">
        <f>'[2]Sch C'!D145</f>
        <v>0</v>
      </c>
      <c r="D137" s="277">
        <f>'[2]Sch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155</v>
      </c>
      <c r="C138" s="277">
        <f>'[2]Sch C'!D146</f>
        <v>0</v>
      </c>
      <c r="D138" s="277">
        <f>'[2]Sch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58232</v>
      </c>
      <c r="D139" s="277">
        <f>SUM(D121:D138)</f>
        <v>4991</v>
      </c>
      <c r="E139" s="182">
        <f>SUM(E121:E138)</f>
        <v>63223</v>
      </c>
      <c r="F139" s="182">
        <f>SUM(F121:F138)</f>
        <v>0</v>
      </c>
      <c r="G139" s="183">
        <f t="shared" si="33"/>
        <v>63223</v>
      </c>
      <c r="H139" s="181">
        <f t="shared" si="31"/>
        <v>6.557001304700448E-2</v>
      </c>
      <c r="J139" s="136"/>
      <c r="K139" s="136"/>
      <c r="M139" s="242">
        <f t="shared" si="32"/>
        <v>11.045248078266946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'[2]Sch C'!D150</f>
        <v>0</v>
      </c>
      <c r="D142" s="277">
        <f>'[2]Sch C'!F150</f>
        <v>0</v>
      </c>
      <c r="E142" s="263">
        <f t="shared" ref="E142:E146" si="34">SUM(C142:D142)</f>
        <v>0</v>
      </c>
      <c r="F142" s="180"/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5">
        <v>0</v>
      </c>
      <c r="K142" s="265">
        <v>0</v>
      </c>
      <c r="M142" s="242">
        <f t="shared" ref="M142:M147" si="37">IFERROR(G142/G$198,0)</f>
        <v>0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'[2]Sch C'!D151</f>
        <v>0</v>
      </c>
      <c r="D143" s="277">
        <f>'[2]Sch C'!F151</f>
        <v>0</v>
      </c>
      <c r="E143" s="263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42">
        <f t="shared" si="37"/>
        <v>0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'[2]Sch C'!D152</f>
        <v>0</v>
      </c>
      <c r="D144" s="277">
        <f>'[2]Sch C'!F152</f>
        <v>0</v>
      </c>
      <c r="E144" s="263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42">
        <f t="shared" si="37"/>
        <v>0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'[2]Sch C'!D153</f>
        <v>0</v>
      </c>
      <c r="D145" s="277">
        <f>'[2]Sch C'!F153</f>
        <v>0</v>
      </c>
      <c r="E145" s="263">
        <f t="shared" si="34"/>
        <v>0</v>
      </c>
      <c r="F145" s="183"/>
      <c r="G145" s="183">
        <f t="shared" si="35"/>
        <v>0</v>
      </c>
      <c r="H145" s="181">
        <f t="shared" si="36"/>
        <v>0</v>
      </c>
      <c r="J145" s="136"/>
      <c r="K145" s="136"/>
      <c r="M145" s="242">
        <f t="shared" si="37"/>
        <v>0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'[2]Sch C'!D154</f>
        <v>1451</v>
      </c>
      <c r="D146" s="277">
        <f>'[2]Sch C'!F154</f>
        <v>0</v>
      </c>
      <c r="E146" s="263">
        <f t="shared" si="34"/>
        <v>1451</v>
      </c>
      <c r="F146" s="183"/>
      <c r="G146" s="183">
        <f t="shared" si="35"/>
        <v>1451</v>
      </c>
      <c r="H146" s="181">
        <f t="shared" si="36"/>
        <v>1.5048651429258892E-3</v>
      </c>
      <c r="J146" s="136"/>
      <c r="K146" s="136"/>
      <c r="M146" s="242">
        <f t="shared" si="37"/>
        <v>0.25349406009783371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1451</v>
      </c>
      <c r="D147" s="277">
        <f>SUM(D142:D146)</f>
        <v>0</v>
      </c>
      <c r="E147" s="183">
        <f>SUM(E142:E146)</f>
        <v>1451</v>
      </c>
      <c r="F147" s="183">
        <f>SUM(F142:F146)</f>
        <v>0</v>
      </c>
      <c r="G147" s="183">
        <f t="shared" si="35"/>
        <v>1451</v>
      </c>
      <c r="H147" s="204">
        <f t="shared" si="36"/>
        <v>1.5048651429258892E-3</v>
      </c>
      <c r="J147" s="136"/>
      <c r="K147" s="136"/>
      <c r="M147" s="242">
        <f t="shared" si="37"/>
        <v>0.25349406009783371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'[2]Sch C'!D158</f>
        <v>269381</v>
      </c>
      <c r="D150" s="277">
        <f>'[2]Sch C'!F158</f>
        <v>0</v>
      </c>
      <c r="E150" s="263">
        <f t="shared" ref="E150:E163" si="38">SUM(C150:D150)</f>
        <v>269381</v>
      </c>
      <c r="F150" s="183"/>
      <c r="G150" s="183">
        <f>IF(ISERROR(E150+F150),"",(E150+F150))</f>
        <v>269381</v>
      </c>
      <c r="H150" s="181">
        <f>IF(ISERROR(G150/$G$183),"",(G150/$G$183))</f>
        <v>0.27938116958409304</v>
      </c>
      <c r="J150" s="265">
        <v>22695.95</v>
      </c>
      <c r="K150" s="265">
        <v>23917.54</v>
      </c>
      <c r="M150" s="242">
        <f t="shared" ref="M150:M164" si="39">IFERROR(G150/G$198,0)</f>
        <v>47.061670160726763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'[2]Sch C'!D159</f>
        <v>0</v>
      </c>
      <c r="D151" s="277">
        <f>'[2]Sch C'!F159</f>
        <v>29351</v>
      </c>
      <c r="E151" s="263">
        <f t="shared" si="38"/>
        <v>29351</v>
      </c>
      <c r="F151" s="183"/>
      <c r="G151" s="183">
        <f>IF(ISERROR(E151+F151),"",(E151+F151))</f>
        <v>29351</v>
      </c>
      <c r="H151" s="181">
        <f>IF(ISERROR(G151/$G$183),"",(G151/$G$183))</f>
        <v>3.0440590496221762E-2</v>
      </c>
      <c r="J151" s="136"/>
      <c r="K151" s="136"/>
      <c r="M151" s="242">
        <f t="shared" si="39"/>
        <v>5.1277078965758207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'[2]Sch C'!D160</f>
        <v>0</v>
      </c>
      <c r="D152" s="277">
        <f>'[2]Sch C'!F160</f>
        <v>0</v>
      </c>
      <c r="E152" s="263">
        <f t="shared" si="38"/>
        <v>0</v>
      </c>
      <c r="F152" s="183"/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42">
        <f t="shared" si="39"/>
        <v>0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'[2]Sch C'!D161</f>
        <v>0</v>
      </c>
      <c r="D153" s="277">
        <f>'[2]Sch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'[2]Sch C'!D162</f>
        <v>550</v>
      </c>
      <c r="D154" s="277">
        <f>'[2]Sch C'!F162</f>
        <v>0</v>
      </c>
      <c r="E154" s="263">
        <f t="shared" si="38"/>
        <v>550</v>
      </c>
      <c r="F154" s="183"/>
      <c r="G154" s="183">
        <f t="shared" si="40"/>
        <v>550</v>
      </c>
      <c r="H154" s="181">
        <f t="shared" si="41"/>
        <v>5.7041752488576098E-4</v>
      </c>
      <c r="J154" s="206"/>
      <c r="K154" s="206"/>
      <c r="M154" s="242">
        <f t="shared" si="39"/>
        <v>9.608665269042628E-2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'[2]Sch C'!D163</f>
        <v>775</v>
      </c>
      <c r="D155" s="277">
        <f>'[2]Sch C'!F163</f>
        <v>0</v>
      </c>
      <c r="E155" s="263">
        <f t="shared" si="38"/>
        <v>775</v>
      </c>
      <c r="F155" s="183"/>
      <c r="G155" s="183">
        <f t="shared" si="40"/>
        <v>775</v>
      </c>
      <c r="H155" s="181">
        <f t="shared" si="41"/>
        <v>8.0377014870266312E-4</v>
      </c>
      <c r="J155" s="206"/>
      <c r="K155" s="206"/>
      <c r="M155" s="242">
        <f t="shared" si="39"/>
        <v>0.13539482879105522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'[2]Sch C'!D164</f>
        <v>0</v>
      </c>
      <c r="D156" s="277">
        <f>'[2]Sch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'[2]Sch C'!D165</f>
        <v>775</v>
      </c>
      <c r="D157" s="277">
        <f>'[2]Sch C'!F165</f>
        <v>0</v>
      </c>
      <c r="E157" s="263">
        <f t="shared" si="38"/>
        <v>775</v>
      </c>
      <c r="F157" s="183"/>
      <c r="G157" s="183">
        <f t="shared" si="40"/>
        <v>775</v>
      </c>
      <c r="H157" s="181">
        <f t="shared" si="41"/>
        <v>8.0377014870266312E-4</v>
      </c>
      <c r="J157" s="206"/>
      <c r="K157" s="206"/>
      <c r="M157" s="242">
        <f t="shared" si="39"/>
        <v>0.13539482879105522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'[2]Sch C'!D166</f>
        <v>3467</v>
      </c>
      <c r="D158" s="277">
        <f>'[2]Sch C'!F166</f>
        <v>0</v>
      </c>
      <c r="E158" s="263">
        <f t="shared" si="38"/>
        <v>3467</v>
      </c>
      <c r="F158" s="183"/>
      <c r="G158" s="183">
        <f t="shared" si="40"/>
        <v>3467</v>
      </c>
      <c r="H158" s="181">
        <f t="shared" si="41"/>
        <v>3.595704652325333E-3</v>
      </c>
      <c r="J158" s="206"/>
      <c r="K158" s="206"/>
      <c r="M158" s="242">
        <f t="shared" si="39"/>
        <v>0.60569531795946885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'[2]Sch C'!D167</f>
        <v>0</v>
      </c>
      <c r="D159" s="277">
        <f>'[2]Sch C'!F167</f>
        <v>0</v>
      </c>
      <c r="E159" s="263">
        <f t="shared" si="38"/>
        <v>0</v>
      </c>
      <c r="F159" s="183"/>
      <c r="G159" s="183">
        <f t="shared" si="40"/>
        <v>0</v>
      </c>
      <c r="H159" s="181">
        <f t="shared" si="41"/>
        <v>0</v>
      </c>
      <c r="J159" s="206"/>
      <c r="K159" s="206"/>
      <c r="M159" s="242">
        <f t="shared" si="39"/>
        <v>0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'[2]Sch C'!D168</f>
        <v>148880</v>
      </c>
      <c r="D160" s="277">
        <f>'[2]Sch C'!F168</f>
        <v>0</v>
      </c>
      <c r="E160" s="263">
        <f t="shared" si="38"/>
        <v>148880</v>
      </c>
      <c r="F160" s="183"/>
      <c r="G160" s="183">
        <f t="shared" si="40"/>
        <v>148880</v>
      </c>
      <c r="H160" s="181">
        <f t="shared" si="41"/>
        <v>0.15440683837271288</v>
      </c>
      <c r="J160" s="136"/>
      <c r="K160" s="136"/>
      <c r="M160" s="242">
        <f t="shared" si="39"/>
        <v>26.009783368273933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'[2]Sch C'!D169</f>
        <v>0</v>
      </c>
      <c r="D161" s="277">
        <f>'[2]Sch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'[2]Sch C'!D170</f>
        <v>767</v>
      </c>
      <c r="D162" s="277">
        <f>'[2]Sch C'!F170</f>
        <v>0</v>
      </c>
      <c r="E162" s="263">
        <f t="shared" si="38"/>
        <v>767</v>
      </c>
      <c r="F162" s="183"/>
      <c r="G162" s="183">
        <f t="shared" si="40"/>
        <v>767</v>
      </c>
      <c r="H162" s="181">
        <f t="shared" si="41"/>
        <v>7.954731665225066E-4</v>
      </c>
      <c r="J162" s="136"/>
      <c r="K162" s="136"/>
      <c r="M162" s="242">
        <f t="shared" si="39"/>
        <v>0.13399720475192173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'[2]Sch C'!D171</f>
        <v>0</v>
      </c>
      <c r="D163" s="277">
        <f>'[2]Sch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424595</v>
      </c>
      <c r="D164" s="277">
        <f>SUM(D150:D163)</f>
        <v>29351</v>
      </c>
      <c r="E164" s="183">
        <f>SUM(E150:E163)</f>
        <v>453946</v>
      </c>
      <c r="F164" s="183">
        <f>SUM(F150:F163)</f>
        <v>0</v>
      </c>
      <c r="G164" s="183">
        <f>IF(ISERROR(E164+F164),"",(E164+F164))</f>
        <v>453946</v>
      </c>
      <c r="H164" s="181">
        <f>IF(ISERROR(G164/$G$183),"",(G164/$G$183))</f>
        <v>0.47079773409416659</v>
      </c>
      <c r="J164" s="136"/>
      <c r="K164" s="136"/>
      <c r="M164" s="242">
        <f t="shared" si="39"/>
        <v>79.305730258560445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'[2]Sch C'!D186</f>
        <v>0</v>
      </c>
      <c r="D167" s="277">
        <f>'[2]Sch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'[2]Sch C'!D187</f>
        <v>0</v>
      </c>
      <c r="D168" s="277">
        <f>'[2]Sch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'[2]Sch C'!D188</f>
        <v>0</v>
      </c>
      <c r="D169" s="277">
        <f>'[2]Sch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'[2]Sch C'!D189</f>
        <v>1104</v>
      </c>
      <c r="D170" s="277">
        <f>'[2]Sch C'!F189</f>
        <v>0</v>
      </c>
      <c r="E170" s="263">
        <f t="shared" si="42"/>
        <v>1104</v>
      </c>
      <c r="F170" s="183"/>
      <c r="G170" s="183">
        <f>IF(ISERROR(E170+F170),"",(E170+F170))</f>
        <v>1104</v>
      </c>
      <c r="H170" s="181">
        <f>IF(ISERROR(G170/$G$183),"",(G170/$G$183))</f>
        <v>1.1449835408616001E-3</v>
      </c>
      <c r="I170" s="215"/>
      <c r="J170" s="211"/>
      <c r="K170" s="42"/>
      <c r="M170" s="242">
        <f t="shared" si="43"/>
        <v>0.19287211740041929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'[2]Sch C'!D190</f>
        <v>0</v>
      </c>
      <c r="D171" s="277">
        <f>'[2]Sch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'[2]Sch C'!D191</f>
        <v>3170</v>
      </c>
      <c r="D172" s="277">
        <f>'[2]Sch C'!F191</f>
        <v>0</v>
      </c>
      <c r="E172" s="263">
        <f t="shared" si="42"/>
        <v>3170</v>
      </c>
      <c r="F172" s="183"/>
      <c r="G172" s="183">
        <f t="shared" ref="G172:G181" si="44">IF(ISERROR(E172+F172),"",(E172+F172))</f>
        <v>3170</v>
      </c>
      <c r="H172" s="181">
        <f t="shared" ref="H172:H180" si="45">IF(ISERROR(G172/$G$183),"",(G172/$G$183))</f>
        <v>3.2876791888870219E-3</v>
      </c>
      <c r="I172" s="215"/>
      <c r="J172" s="211"/>
      <c r="K172" s="42"/>
      <c r="M172" s="242">
        <f t="shared" si="43"/>
        <v>0.55380852550663873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'[2]Sch C'!D192</f>
        <v>0</v>
      </c>
      <c r="D173" s="277">
        <f>'[2]Sch C'!F192</f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'[2]Sch C'!D193</f>
        <v>0</v>
      </c>
      <c r="D174" s="277">
        <f>'[2]Sch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'[2]Sch C'!D194</f>
        <v>0</v>
      </c>
      <c r="D175" s="277">
        <f>'[2]Sch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'[2]Sch C'!D195</f>
        <v>0</v>
      </c>
      <c r="D176" s="277">
        <f>'[2]Sch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'[2]Sch C'!D196</f>
        <v>0</v>
      </c>
      <c r="D177" s="277">
        <f>'[2]Sch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'[2]Sch C'!D197</f>
        <v>0</v>
      </c>
      <c r="D178" s="277">
        <f>'[2]Sch C'!F197</f>
        <v>0</v>
      </c>
      <c r="E178" s="263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42">
        <f t="shared" si="43"/>
        <v>0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'[2]Sch C'!D198</f>
        <v>0</v>
      </c>
      <c r="D179" s="277">
        <f>'[2]Sch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'[2]Sch C'!D199</f>
        <v>0</v>
      </c>
      <c r="D180" s="277">
        <f>'[2]Sch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4274</v>
      </c>
      <c r="D181" s="277">
        <f>SUM(D167:D180)</f>
        <v>0</v>
      </c>
      <c r="E181" s="218">
        <f>SUM(E167:E180)</f>
        <v>4274</v>
      </c>
      <c r="F181" s="218">
        <f>SUM(F167:F180)</f>
        <v>0</v>
      </c>
      <c r="G181" s="183">
        <f t="shared" si="44"/>
        <v>4274</v>
      </c>
      <c r="H181" s="181">
        <f>IF(ISERROR(G181/$G$183),"",(G181/$G$183))</f>
        <v>4.4326627297486222E-3</v>
      </c>
      <c r="I181" s="219"/>
      <c r="J181" s="211"/>
      <c r="K181" s="211"/>
      <c r="M181" s="242">
        <f t="shared" si="43"/>
        <v>0.74668064290705805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965552</v>
      </c>
      <c r="D183" s="277">
        <f>SUM(D21:D181)/2</f>
        <v>-1346</v>
      </c>
      <c r="E183" s="262">
        <f>SUM(E21:E181)/2</f>
        <v>964206</v>
      </c>
      <c r="F183" s="179">
        <f>SUM(F21:F181)/2</f>
        <v>0</v>
      </c>
      <c r="G183" s="179">
        <f>SUM(G21:G181)/2</f>
        <v>964206</v>
      </c>
      <c r="H183" s="181">
        <f>IF(ISERROR(G183/$G$183),"",(G183/$G$183))</f>
        <v>1</v>
      </c>
      <c r="J183" s="265">
        <f>SUM(J21:J181)</f>
        <v>29806.38</v>
      </c>
      <c r="K183" s="265">
        <f>SUM(K21:K181)</f>
        <v>31398.07</v>
      </c>
      <c r="M183" s="242">
        <f>IFERROR(G183/G$198,0)</f>
        <v>168.4496855345912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'[2]Sch C'!D204</f>
        <v>965552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224"/>
      <c r="D188" s="224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36028</v>
      </c>
      <c r="D190" s="277">
        <f>D17-D183</f>
        <v>4687</v>
      </c>
      <c r="E190" s="263">
        <f>E17-E183</f>
        <v>40715</v>
      </c>
      <c r="F190" s="180">
        <f>F17-F183</f>
        <v>0</v>
      </c>
      <c r="G190" s="180">
        <f>G17-G183</f>
        <v>40715</v>
      </c>
      <c r="J190" s="136"/>
      <c r="K190" s="136"/>
      <c r="M190" s="242">
        <f>IFERROR(G190/G$198,0)</f>
        <v>7.1130328441649198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'[2]Sch D'!C9</f>
        <v>5724</v>
      </c>
      <c r="D194" s="231"/>
      <c r="E194" s="268">
        <f>C194+D194</f>
        <v>5724</v>
      </c>
      <c r="F194" s="225"/>
      <c r="G194" s="227">
        <f>E194+F194</f>
        <v>5724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9">
        <f>'[2]Sch D'!D9</f>
        <v>0</v>
      </c>
      <c r="D195" s="231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9">
        <f>'[2]Sch D'!E9</f>
        <v>0</v>
      </c>
      <c r="D196" s="231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'[2]Sch D'!F9</f>
        <v>0</v>
      </c>
      <c r="D197" s="231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5724</v>
      </c>
      <c r="D198" s="231"/>
      <c r="E198" s="269">
        <f>SUM(E194:E197)</f>
        <v>5724</v>
      </c>
      <c r="F198" s="232">
        <f>SUM(F194:F197)</f>
        <v>0</v>
      </c>
      <c r="G198" s="232">
        <f>SUM(G194:G197)</f>
        <v>5724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233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23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'[2]Sch D'!G22</f>
        <v>16</v>
      </c>
      <c r="D201" s="226"/>
      <c r="E201" s="268">
        <f>C201+D201</f>
        <v>16</v>
      </c>
      <c r="F201" s="225"/>
      <c r="G201" s="227">
        <f>E201+F201</f>
        <v>16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'[2]Sch D'!G24</f>
        <v>16</v>
      </c>
      <c r="D202" s="226"/>
      <c r="E202" s="268">
        <f>C202+D202</f>
        <v>16</v>
      </c>
      <c r="F202" s="228"/>
      <c r="G202" s="227">
        <f>E202+F202</f>
        <v>16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23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'[2]Sch D'!G28</f>
        <v>5840</v>
      </c>
      <c r="D205" s="290"/>
      <c r="E205" s="264">
        <f>E201*E203</f>
        <v>5840</v>
      </c>
      <c r="F205" s="36"/>
      <c r="G205" s="225">
        <f>G201*G203</f>
        <v>5840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'[2]Sch D'!G30</f>
        <v>0.98013698630136992</v>
      </c>
      <c r="D206" s="36"/>
      <c r="E206" s="270">
        <f>IFERROR(E198/E205,"0")</f>
        <v>0.98013698630136992</v>
      </c>
      <c r="F206" s="186"/>
      <c r="G206" s="238">
        <f>G198/G205</f>
        <v>0.98013698630136992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'[2]Sch D'!G32</f>
        <v>0.98013698630136992</v>
      </c>
      <c r="D207" s="36"/>
      <c r="E207" s="270">
        <f>IFERROR((E194+E195)/E205,"0")</f>
        <v>0.98013698630136992</v>
      </c>
      <c r="F207" s="186"/>
      <c r="G207" s="238">
        <f>(G194+G195)/G205</f>
        <v>0.98013698630136992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'[2]Sch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F212" s="51" t="s">
        <v>307</v>
      </c>
      <c r="G212" s="239"/>
    </row>
    <row r="213" spans="1:11">
      <c r="F213" s="51" t="s">
        <v>308</v>
      </c>
      <c r="G213" s="239"/>
    </row>
  </sheetData>
  <phoneticPr fontId="0" type="noConversion"/>
  <conditionalFormatting sqref="D2">
    <cfRule type="cellIs" dxfId="36" priority="2" stopIfTrue="1" operator="equal">
      <formula>0</formula>
    </cfRule>
  </conditionalFormatting>
  <conditionalFormatting sqref="C2">
    <cfRule type="cellIs" dxfId="35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N213"/>
  <sheetViews>
    <sheetView showGridLines="0" zoomScale="85" zoomScaleNormal="85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6384" width="11.69921875" style="52"/>
  </cols>
  <sheetData>
    <row r="1" spans="1:14" ht="22.5">
      <c r="A1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7" t="s">
        <v>359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98" t="s">
        <v>379</v>
      </c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'[3]Sch B'!E10</f>
        <v>2031936</v>
      </c>
      <c r="D12" s="277">
        <f>'[3]Sch B'!G10</f>
        <v>0</v>
      </c>
      <c r="E12" s="263">
        <f>SUM(C12:D12)</f>
        <v>2031936</v>
      </c>
      <c r="F12" s="180"/>
      <c r="G12" s="180">
        <f>IF(ISERROR(E12+F12)," ",(E12+F12))</f>
        <v>2031936</v>
      </c>
      <c r="H12" s="181">
        <f t="shared" ref="H12:H17" si="0">IF(ISERROR(G12/$G$17),"",(G12/$G$17))</f>
        <v>0.99152541132277661</v>
      </c>
      <c r="J12" s="250" t="s">
        <v>346</v>
      </c>
      <c r="K12" s="251">
        <f>G17</f>
        <v>2049303</v>
      </c>
      <c r="M12" s="242">
        <f>IFERROR(G12/G$194,0)</f>
        <v>170.00803212851406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'[3]Sch B'!E15</f>
        <v>0</v>
      </c>
      <c r="D13" s="277">
        <f>'[3]Sch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1958179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'[3]Sch B'!E20</f>
        <v>0</v>
      </c>
      <c r="D14" s="277">
        <f>'[3]Sch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11952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'[3]Sch B'!E25</f>
        <v>0</v>
      </c>
      <c r="D15" s="277">
        <f>'[3]Sch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35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'[3]Sch B'!E40</f>
        <v>13550</v>
      </c>
      <c r="D16" s="277">
        <f>'[3]Sch B'!G40</f>
        <v>3817</v>
      </c>
      <c r="E16" s="263">
        <f t="shared" si="1"/>
        <v>17367</v>
      </c>
      <c r="F16" s="183"/>
      <c r="G16" s="183">
        <f>IF(ISERROR(E16+F16),"",(E16+F16))</f>
        <v>17367</v>
      </c>
      <c r="H16" s="184">
        <f t="shared" si="0"/>
        <v>8.4745886772234266E-3</v>
      </c>
      <c r="J16" s="252" t="s">
        <v>350</v>
      </c>
      <c r="K16" s="253">
        <f>G205</f>
        <v>12775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2045486</v>
      </c>
      <c r="D17" s="277">
        <f>SUM(D12:D16)</f>
        <v>3817</v>
      </c>
      <c r="E17" s="183">
        <f>SUM(E12:E16)</f>
        <v>2049303</v>
      </c>
      <c r="F17" s="183">
        <f>SUM(F12:F16)</f>
        <v>0</v>
      </c>
      <c r="G17" s="183">
        <f>IF(ISERROR(E17+F17),"",(E17+F17))</f>
        <v>2049303</v>
      </c>
      <c r="H17" s="184">
        <f t="shared" si="0"/>
        <v>1</v>
      </c>
      <c r="J17" s="252"/>
      <c r="K17" s="253"/>
      <c r="M17" s="242">
        <f>IFERROR(G17/G$198,0)</f>
        <v>171.46109437751005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66342.75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69897.170000000013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'[3]Sch C'!D10</f>
        <v>79009</v>
      </c>
      <c r="D21" s="277">
        <f>'[3]Sch C'!F10</f>
        <v>0</v>
      </c>
      <c r="E21" s="263">
        <f t="shared" ref="E21:E56" si="2">SUM(C21:D21)</f>
        <v>79009</v>
      </c>
      <c r="F21" s="180"/>
      <c r="G21" s="180">
        <f t="shared" ref="G21:G57" si="3">IF(ISERROR(E21+F21),"",(E21+F21))</f>
        <v>79009</v>
      </c>
      <c r="H21" s="181">
        <f>IF(ISERROR(G21/$G$183),"",(G21/$G$183))</f>
        <v>4.0348201058228075E-2</v>
      </c>
      <c r="J21" s="265">
        <v>2004</v>
      </c>
      <c r="K21" s="265">
        <v>2200</v>
      </c>
      <c r="M21" s="242">
        <f>IFERROR(G21/G$198,0)</f>
        <v>6.6105254350736278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'[3]Sch C'!D11</f>
        <v>0</v>
      </c>
      <c r="D22" s="277">
        <f>'[3]Sch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'[3]Sch C'!D12</f>
        <v>28794</v>
      </c>
      <c r="D23" s="277">
        <f>'[3]Sch C'!F12</f>
        <v>0</v>
      </c>
      <c r="E23" s="263">
        <f t="shared" si="2"/>
        <v>28794</v>
      </c>
      <c r="F23" s="183"/>
      <c r="G23" s="183">
        <f t="shared" si="3"/>
        <v>28794</v>
      </c>
      <c r="H23" s="181">
        <f t="shared" si="4"/>
        <v>1.4704477986946036E-2</v>
      </c>
      <c r="J23" s="189">
        <v>1988</v>
      </c>
      <c r="K23" s="189">
        <v>2200</v>
      </c>
      <c r="M23" s="242">
        <f t="shared" si="5"/>
        <v>2.4091365461847389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'[3]Sch C'!D13</f>
        <v>93532</v>
      </c>
      <c r="D24" s="277">
        <f>'[3]Sch C'!F13</f>
        <v>-82057</v>
      </c>
      <c r="E24" s="263">
        <f t="shared" si="2"/>
        <v>11475</v>
      </c>
      <c r="F24" s="183"/>
      <c r="G24" s="183">
        <f t="shared" si="3"/>
        <v>11475</v>
      </c>
      <c r="H24" s="181">
        <f t="shared" si="4"/>
        <v>5.8600362888173146E-3</v>
      </c>
      <c r="J24" s="136"/>
      <c r="K24" s="136"/>
      <c r="M24" s="242">
        <f t="shared" si="5"/>
        <v>0.96009036144578308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'[3]Sch C'!D14</f>
        <v>0</v>
      </c>
      <c r="D25" s="277">
        <f>'[3]Sch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'[3]Sch C'!D15</f>
        <v>127877</v>
      </c>
      <c r="D26" s="277">
        <f>'[3]Sch C'!F15</f>
        <v>0</v>
      </c>
      <c r="E26" s="263">
        <f t="shared" si="2"/>
        <v>127877</v>
      </c>
      <c r="F26" s="183"/>
      <c r="G26" s="183">
        <f t="shared" si="3"/>
        <v>127877</v>
      </c>
      <c r="H26" s="181">
        <f t="shared" si="4"/>
        <v>6.5304040131162672E-2</v>
      </c>
      <c r="J26" s="136"/>
      <c r="K26" s="136"/>
      <c r="M26" s="242">
        <f t="shared" si="5"/>
        <v>10.699213520749666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'[3]Sch C'!D16</f>
        <v>134279</v>
      </c>
      <c r="D27" s="277">
        <f>'[3]Sch C'!F16</f>
        <v>11328</v>
      </c>
      <c r="E27" s="263">
        <f t="shared" si="2"/>
        <v>145607</v>
      </c>
      <c r="F27" s="183"/>
      <c r="G27" s="183">
        <f t="shared" si="3"/>
        <v>145607</v>
      </c>
      <c r="H27" s="181">
        <f t="shared" si="4"/>
        <v>7.4358370710747079E-2</v>
      </c>
      <c r="J27" s="136"/>
      <c r="K27" s="136"/>
      <c r="M27" s="242">
        <f t="shared" si="5"/>
        <v>12.182647255689425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'[3]Sch C'!D17</f>
        <v>125</v>
      </c>
      <c r="D28" s="277">
        <f>'[3]Sch C'!F17</f>
        <v>0</v>
      </c>
      <c r="E28" s="263">
        <f t="shared" si="2"/>
        <v>125</v>
      </c>
      <c r="F28" s="183"/>
      <c r="G28" s="183">
        <f t="shared" si="3"/>
        <v>125</v>
      </c>
      <c r="H28" s="181">
        <f t="shared" si="4"/>
        <v>6.383481796097292E-5</v>
      </c>
      <c r="J28" s="136"/>
      <c r="K28" s="136"/>
      <c r="M28" s="242">
        <f t="shared" si="5"/>
        <v>1.0458500669344043E-2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'[3]Sch C'!D18</f>
        <v>7084</v>
      </c>
      <c r="D29" s="277">
        <f>'[3]Sch C'!F18</f>
        <v>0</v>
      </c>
      <c r="E29" s="263">
        <f t="shared" si="2"/>
        <v>7084</v>
      </c>
      <c r="F29" s="183"/>
      <c r="G29" s="183">
        <f t="shared" si="3"/>
        <v>7084</v>
      </c>
      <c r="H29" s="181">
        <f t="shared" si="4"/>
        <v>3.6176468034842574E-3</v>
      </c>
      <c r="J29" s="136"/>
      <c r="K29" s="136"/>
      <c r="M29" s="242">
        <f t="shared" si="5"/>
        <v>0.59270414993306564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'[3]Sch C'!D19</f>
        <v>4551</v>
      </c>
      <c r="D30" s="277">
        <f>'[3]Sch C'!F19</f>
        <v>0</v>
      </c>
      <c r="E30" s="263">
        <f t="shared" si="2"/>
        <v>4551</v>
      </c>
      <c r="F30" s="183"/>
      <c r="G30" s="183">
        <f t="shared" si="3"/>
        <v>4551</v>
      </c>
      <c r="H30" s="181">
        <f t="shared" si="4"/>
        <v>2.3240980523231022E-3</v>
      </c>
      <c r="J30" s="136"/>
      <c r="K30" s="136"/>
      <c r="M30" s="242">
        <f t="shared" si="5"/>
        <v>0.38077309236947793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'[3]Sch C'!D20</f>
        <v>4853</v>
      </c>
      <c r="D31" s="277">
        <f>'[3]Sch C'!F20</f>
        <v>-2529</v>
      </c>
      <c r="E31" s="263">
        <f t="shared" si="2"/>
        <v>2324</v>
      </c>
      <c r="F31" s="183"/>
      <c r="G31" s="183">
        <f t="shared" si="3"/>
        <v>2324</v>
      </c>
      <c r="H31" s="181">
        <f t="shared" si="4"/>
        <v>1.1868169355304086E-3</v>
      </c>
      <c r="J31" s="136"/>
      <c r="K31" s="136"/>
      <c r="M31" s="242">
        <f t="shared" si="5"/>
        <v>0.19444444444444445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'[3]Sch C'!D21</f>
        <v>0</v>
      </c>
      <c r="D32" s="277">
        <f>'[3]Sch C'!F21</f>
        <v>0</v>
      </c>
      <c r="E32" s="263">
        <f t="shared" si="2"/>
        <v>0</v>
      </c>
      <c r="F32" s="183"/>
      <c r="G32" s="183">
        <f t="shared" si="3"/>
        <v>0</v>
      </c>
      <c r="H32" s="181">
        <f t="shared" si="4"/>
        <v>0</v>
      </c>
      <c r="J32" s="136"/>
      <c r="K32" s="136"/>
      <c r="M32" s="242">
        <f t="shared" si="5"/>
        <v>0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'[3]Sch C'!D22</f>
        <v>0</v>
      </c>
      <c r="D33" s="277">
        <f>'[3]Sch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'[3]Sch C'!D23</f>
        <v>6628</v>
      </c>
      <c r="D34" s="277">
        <f>'[3]Sch C'!F23</f>
        <v>0</v>
      </c>
      <c r="E34" s="263">
        <f t="shared" si="2"/>
        <v>6628</v>
      </c>
      <c r="F34" s="183"/>
      <c r="G34" s="183">
        <f t="shared" si="3"/>
        <v>6628</v>
      </c>
      <c r="H34" s="181">
        <f t="shared" si="4"/>
        <v>3.3847773875626285E-3</v>
      </c>
      <c r="J34" s="136"/>
      <c r="K34" s="136"/>
      <c r="M34" s="242">
        <f t="shared" si="5"/>
        <v>0.55455153949129854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'[3]Sch C'!D24</f>
        <v>0</v>
      </c>
      <c r="D35" s="277">
        <f>'[3]Sch C'!F24</f>
        <v>0</v>
      </c>
      <c r="E35" s="263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'[3]Sch C'!D25</f>
        <v>3824</v>
      </c>
      <c r="D36" s="277">
        <f>'[3]Sch C'!F25</f>
        <v>-324</v>
      </c>
      <c r="E36" s="263">
        <f t="shared" si="2"/>
        <v>3500</v>
      </c>
      <c r="F36" s="183"/>
      <c r="G36" s="183">
        <f t="shared" si="3"/>
        <v>3500</v>
      </c>
      <c r="H36" s="181">
        <f t="shared" si="4"/>
        <v>1.7873749029072418E-3</v>
      </c>
      <c r="J36" s="136"/>
      <c r="K36" s="136"/>
      <c r="M36" s="242">
        <f t="shared" si="5"/>
        <v>0.29283801874163318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'[3]Sch C'!D26</f>
        <v>101319</v>
      </c>
      <c r="D37" s="277">
        <f>'[3]Sch C'!F26</f>
        <v>0</v>
      </c>
      <c r="E37" s="263">
        <f t="shared" si="2"/>
        <v>101319</v>
      </c>
      <c r="F37" s="183"/>
      <c r="G37" s="183">
        <f t="shared" si="3"/>
        <v>101319</v>
      </c>
      <c r="H37" s="181">
        <f t="shared" si="4"/>
        <v>5.1741439367902528E-2</v>
      </c>
      <c r="J37" s="136"/>
      <c r="K37" s="136"/>
      <c r="M37" s="242">
        <f t="shared" si="5"/>
        <v>8.4771586345381529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'[3]Sch C'!D27</f>
        <v>0</v>
      </c>
      <c r="D38" s="277">
        <f>'[3]Sch C'!F27</f>
        <v>0</v>
      </c>
      <c r="E38" s="263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'[3]Sch C'!D28</f>
        <v>0</v>
      </c>
      <c r="D39" s="277">
        <f>'[3]Sch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'[3]Sch C'!D29</f>
        <v>328</v>
      </c>
      <c r="D40" s="277">
        <f>'[3]Sch C'!F29</f>
        <v>-328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'[3]Sch C'!D30</f>
        <v>0</v>
      </c>
      <c r="D41" s="277">
        <f>'[3]Sch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'[3]Sch C'!D31</f>
        <v>21878</v>
      </c>
      <c r="D42" s="277">
        <f>'[3]Sch C'!F31</f>
        <v>0</v>
      </c>
      <c r="E42" s="263">
        <f t="shared" si="2"/>
        <v>21878</v>
      </c>
      <c r="F42" s="183"/>
      <c r="G42" s="183">
        <f t="shared" si="3"/>
        <v>21878</v>
      </c>
      <c r="H42" s="181">
        <f t="shared" si="4"/>
        <v>1.1172625178801325E-2</v>
      </c>
      <c r="J42" s="136"/>
      <c r="K42" s="136"/>
      <c r="M42" s="242">
        <f t="shared" si="5"/>
        <v>1.8304886211512716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'[3]Sch C'!D32</f>
        <v>0</v>
      </c>
      <c r="D43" s="277">
        <f>'[3]Sch C'!F32</f>
        <v>0</v>
      </c>
      <c r="E43" s="263">
        <f t="shared" si="2"/>
        <v>0</v>
      </c>
      <c r="F43" s="183"/>
      <c r="G43" s="183">
        <f t="shared" si="3"/>
        <v>0</v>
      </c>
      <c r="H43" s="181">
        <f t="shared" si="4"/>
        <v>0</v>
      </c>
      <c r="J43" s="136"/>
      <c r="K43" s="136"/>
      <c r="M43" s="242">
        <f t="shared" si="5"/>
        <v>0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'[3]Sch C'!D33</f>
        <v>0</v>
      </c>
      <c r="D44" s="277">
        <f>'[3]Sch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'[3]Sch C'!D34</f>
        <v>0</v>
      </c>
      <c r="D45" s="277">
        <f>'[3]Sch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'[3]Sch C'!D35</f>
        <v>0</v>
      </c>
      <c r="D46" s="277">
        <f>'[3]Sch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'[3]Sch C'!D36</f>
        <v>0</v>
      </c>
      <c r="D47" s="277">
        <f>'[3]Sch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'[3]Sch C'!D37</f>
        <v>0</v>
      </c>
      <c r="D48" s="277">
        <f>'[3]Sch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'[3]Sch C'!D38</f>
        <v>0</v>
      </c>
      <c r="D49" s="277">
        <f>'[3]Sch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'[3]Sch C'!D39</f>
        <v>96</v>
      </c>
      <c r="D50" s="277">
        <f>'[3]Sch C'!F39</f>
        <v>0</v>
      </c>
      <c r="E50" s="263">
        <f t="shared" si="2"/>
        <v>96</v>
      </c>
      <c r="F50" s="183"/>
      <c r="G50" s="183">
        <f t="shared" si="3"/>
        <v>96</v>
      </c>
      <c r="H50" s="181">
        <f t="shared" si="4"/>
        <v>4.9025140194027203E-5</v>
      </c>
      <c r="J50" s="136"/>
      <c r="K50" s="136"/>
      <c r="M50" s="242">
        <f t="shared" si="5"/>
        <v>8.0321285140562242E-3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'[3]Sch C'!D40</f>
        <v>0</v>
      </c>
      <c r="D51" s="277">
        <f>'[3]Sch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'[3]Sch C'!D41</f>
        <v>3738</v>
      </c>
      <c r="D52" s="277">
        <f>'[3]Sch C'!F41</f>
        <v>0</v>
      </c>
      <c r="E52" s="263">
        <f t="shared" si="2"/>
        <v>3738</v>
      </c>
      <c r="F52" s="183"/>
      <c r="G52" s="183">
        <f t="shared" si="3"/>
        <v>3738</v>
      </c>
      <c r="H52" s="181">
        <f t="shared" si="4"/>
        <v>1.9089163963049343E-3</v>
      </c>
      <c r="J52" s="136"/>
      <c r="K52" s="136"/>
      <c r="M52" s="242">
        <f t="shared" si="5"/>
        <v>0.31275100401606426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'[3]Sch C'!D42</f>
        <v>0</v>
      </c>
      <c r="D53" s="277">
        <f>'[3]Sch C'!F42</f>
        <v>0</v>
      </c>
      <c r="E53" s="263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42">
        <f t="shared" si="5"/>
        <v>0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'[3]Sch C'!D43</f>
        <v>0</v>
      </c>
      <c r="D54" s="277">
        <f>'[3]Sch C'!F43</f>
        <v>0</v>
      </c>
      <c r="E54" s="263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42">
        <f t="shared" si="5"/>
        <v>0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'[3]Sch C'!D44</f>
        <v>0</v>
      </c>
      <c r="D55" s="277">
        <f>'[3]Sch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'[3]Sch C'!D45</f>
        <v>0</v>
      </c>
      <c r="D56" s="277">
        <f>'[3]Sch C'!F45</f>
        <v>0</v>
      </c>
      <c r="E56" s="263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42">
        <f t="shared" si="5"/>
        <v>0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617915</v>
      </c>
      <c r="D57" s="277">
        <f>SUM(D21:D56)</f>
        <v>-73910</v>
      </c>
      <c r="E57" s="183">
        <f>SUM(E21:E56)</f>
        <v>544005</v>
      </c>
      <c r="F57" s="183">
        <f>SUM(F21:F56)</f>
        <v>0</v>
      </c>
      <c r="G57" s="183">
        <f t="shared" si="3"/>
        <v>544005</v>
      </c>
      <c r="H57" s="181">
        <f t="shared" si="4"/>
        <v>0.27781168115887261</v>
      </c>
      <c r="J57" s="136"/>
      <c r="K57" s="136"/>
      <c r="M57" s="242">
        <f t="shared" si="5"/>
        <v>45.515813253012048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'[3]Sch C'!D57</f>
        <v>3400</v>
      </c>
      <c r="D60" s="277">
        <f>'[3]Sch C'!F57</f>
        <v>0</v>
      </c>
      <c r="E60" s="263">
        <f t="shared" ref="E60:E76" si="6">SUM(C60:D60)</f>
        <v>3400</v>
      </c>
      <c r="F60" s="179"/>
      <c r="G60" s="179">
        <f>IF(ISERROR(E60+F60),"",(E60+F60))</f>
        <v>3400</v>
      </c>
      <c r="H60" s="181">
        <f>IF(ISERROR(G60/$G$183),"",(G60/$G$183))</f>
        <v>1.7363070485384635E-3</v>
      </c>
      <c r="J60" s="136"/>
      <c r="K60" s="136"/>
      <c r="M60" s="242">
        <f>IFERROR(G60/G$198,0)</f>
        <v>0.28447121820615795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'[3]Sch C'!D58</f>
        <v>22711</v>
      </c>
      <c r="D61" s="277">
        <f>'[3]Sch C'!F58</f>
        <v>0</v>
      </c>
      <c r="E61" s="263">
        <f t="shared" si="6"/>
        <v>22711</v>
      </c>
      <c r="F61" s="179"/>
      <c r="G61" s="179">
        <f t="shared" ref="G61:G76" si="7">IF(ISERROR(E61+F61),"",(E61+F61))</f>
        <v>22711</v>
      </c>
      <c r="H61" s="181">
        <f t="shared" ref="H61:H76" si="8">IF(ISERROR(G61/$G$183),"",(G61/$G$183))</f>
        <v>1.1598020405693249E-2</v>
      </c>
      <c r="J61" s="136"/>
      <c r="K61" s="136"/>
      <c r="M61" s="242">
        <f t="shared" ref="M61:M77" si="9">IFERROR(G61/G$198,0)</f>
        <v>1.9001840696117804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'[3]Sch C'!D59</f>
        <v>74901</v>
      </c>
      <c r="D62" s="277">
        <f>'[3]Sch C'!F59</f>
        <v>-6587</v>
      </c>
      <c r="E62" s="263">
        <f t="shared" si="6"/>
        <v>68314</v>
      </c>
      <c r="F62" s="179"/>
      <c r="G62" s="179">
        <f t="shared" si="7"/>
        <v>68314</v>
      </c>
      <c r="H62" s="181">
        <f t="shared" si="8"/>
        <v>3.4886494033487238E-2</v>
      </c>
      <c r="J62" s="136"/>
      <c r="K62" s="136"/>
      <c r="M62" s="242">
        <f t="shared" si="9"/>
        <v>5.7156961178045513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'[3]Sch C'!D60</f>
        <v>0</v>
      </c>
      <c r="D63" s="277">
        <f>'[3]Sch C'!F60</f>
        <v>0</v>
      </c>
      <c r="E63" s="263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42">
        <f t="shared" si="9"/>
        <v>0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'[3]Sch C'!D61</f>
        <v>5124</v>
      </c>
      <c r="D64" s="277">
        <f>'[3]Sch C'!F61</f>
        <v>0</v>
      </c>
      <c r="E64" s="263">
        <f t="shared" si="6"/>
        <v>5124</v>
      </c>
      <c r="F64" s="179"/>
      <c r="G64" s="179">
        <f t="shared" si="7"/>
        <v>5124</v>
      </c>
      <c r="H64" s="181">
        <f t="shared" si="8"/>
        <v>2.6167168578562021E-3</v>
      </c>
      <c r="J64" s="136"/>
      <c r="K64" s="136"/>
      <c r="M64" s="242">
        <f t="shared" si="9"/>
        <v>0.42871485943775101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'[3]Sch C'!D62</f>
        <v>0</v>
      </c>
      <c r="D65" s="277">
        <f>'[3]Sch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'[3]Sch C'!D63</f>
        <v>0</v>
      </c>
      <c r="D66" s="277">
        <f>'[3]Sch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'[3]Sch C'!D64</f>
        <v>4898</v>
      </c>
      <c r="D67" s="277">
        <f>'[3]Sch C'!F64</f>
        <v>0</v>
      </c>
      <c r="E67" s="263">
        <f t="shared" si="6"/>
        <v>4898</v>
      </c>
      <c r="F67" s="179"/>
      <c r="G67" s="179">
        <f t="shared" si="7"/>
        <v>4898</v>
      </c>
      <c r="H67" s="181">
        <f t="shared" si="8"/>
        <v>2.5013035069827629E-3</v>
      </c>
      <c r="J67" s="136"/>
      <c r="K67" s="136"/>
      <c r="M67" s="242">
        <f t="shared" si="9"/>
        <v>0.40980589022757696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'[3]Sch C'!D65</f>
        <v>61</v>
      </c>
      <c r="D68" s="277">
        <f>'[3]Sch C'!F65</f>
        <v>0</v>
      </c>
      <c r="E68" s="263">
        <f t="shared" si="6"/>
        <v>61</v>
      </c>
      <c r="F68" s="179"/>
      <c r="G68" s="179">
        <f t="shared" si="7"/>
        <v>61</v>
      </c>
      <c r="H68" s="181">
        <f t="shared" si="8"/>
        <v>3.1151391164954784E-5</v>
      </c>
      <c r="J68" s="136"/>
      <c r="K68" s="136"/>
      <c r="M68" s="242">
        <f t="shared" si="9"/>
        <v>5.1037483266398931E-3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'[3]Sch C'!D66</f>
        <v>0</v>
      </c>
      <c r="D69" s="277">
        <f>'[3]Sch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'[3]Sch C'!D67</f>
        <v>5943</v>
      </c>
      <c r="D70" s="277">
        <f>'[3]Sch C'!F67</f>
        <v>0</v>
      </c>
      <c r="E70" s="263">
        <f t="shared" si="6"/>
        <v>5943</v>
      </c>
      <c r="F70" s="179"/>
      <c r="G70" s="179">
        <f t="shared" si="7"/>
        <v>5943</v>
      </c>
      <c r="H70" s="181">
        <f t="shared" si="8"/>
        <v>3.0349625851364965E-3</v>
      </c>
      <c r="J70" s="136"/>
      <c r="K70" s="136"/>
      <c r="M70" s="242">
        <f t="shared" si="9"/>
        <v>0.49723895582329319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'[3]Sch C'!D68</f>
        <v>0</v>
      </c>
      <c r="D71" s="277">
        <f>'[3]Sch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'[3]Sch C'!D69</f>
        <v>999</v>
      </c>
      <c r="D72" s="277">
        <f>'[3]Sch C'!F69</f>
        <v>0</v>
      </c>
      <c r="E72" s="263">
        <f t="shared" si="6"/>
        <v>999</v>
      </c>
      <c r="F72" s="179"/>
      <c r="G72" s="179">
        <f t="shared" si="7"/>
        <v>999</v>
      </c>
      <c r="H72" s="181">
        <f t="shared" si="8"/>
        <v>5.1016786514409564E-4</v>
      </c>
      <c r="J72" s="136"/>
      <c r="K72" s="136"/>
      <c r="M72" s="242">
        <f t="shared" si="9"/>
        <v>8.3584337349397589E-2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'[3]Sch C'!D70</f>
        <v>0</v>
      </c>
      <c r="D73" s="277">
        <f>'[3]Sch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'[3]Sch C'!D71</f>
        <v>0</v>
      </c>
      <c r="D74" s="277">
        <f>'[3]Sch C'!F71</f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'[3]Sch C'!D72</f>
        <v>0</v>
      </c>
      <c r="D75" s="277">
        <f>'[3]Sch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'[3]Sch C'!D73</f>
        <v>0</v>
      </c>
      <c r="D76" s="277">
        <f>'[3]Sch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118037</v>
      </c>
      <c r="D77" s="277">
        <f>SUM(D60:D76)</f>
        <v>-6587</v>
      </c>
      <c r="E77" s="182">
        <f>SUM(E60:E76)</f>
        <v>111450</v>
      </c>
      <c r="F77" s="182">
        <f>SUM(F60:F76)</f>
        <v>0</v>
      </c>
      <c r="G77" s="183">
        <f>IF(ISERROR(E77+F77),"",(E77+F77))</f>
        <v>111450</v>
      </c>
      <c r="H77" s="181">
        <f>IF(ISERROR(G77/$G$183),"",(G77/$G$183))</f>
        <v>5.6915123694003457E-2</v>
      </c>
      <c r="J77" s="136"/>
      <c r="K77" s="136"/>
      <c r="M77" s="242">
        <f t="shared" si="9"/>
        <v>9.3247991967871489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'[3]Sch C'!D78</f>
        <v>35901</v>
      </c>
      <c r="D80" s="277">
        <f>'[3]Sch C'!F78</f>
        <v>0</v>
      </c>
      <c r="E80" s="263">
        <f t="shared" ref="E80:E91" si="10">SUM(C80:D80)</f>
        <v>35901</v>
      </c>
      <c r="F80" s="180"/>
      <c r="G80" s="180">
        <f>IF(ISERROR(E80+F80),"",(E80+F80))</f>
        <v>35901</v>
      </c>
      <c r="H80" s="181">
        <f t="shared" ref="H80:H92" si="11">IF(ISERROR(G80/$G$183),"",(G80/$G$183))</f>
        <v>1.8333870396935112E-2</v>
      </c>
      <c r="J80" s="265">
        <v>2064</v>
      </c>
      <c r="K80" s="265">
        <v>2261.13</v>
      </c>
      <c r="M80" s="242">
        <f t="shared" ref="M80:M92" si="12">IFERROR(G80/G$198,0)</f>
        <v>3.0037650602409638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'[3]Sch C'!D79</f>
        <v>0</v>
      </c>
      <c r="D81" s="277">
        <f>'[3]Sch C'!F79</f>
        <v>3822</v>
      </c>
      <c r="E81" s="263">
        <f t="shared" si="10"/>
        <v>3822</v>
      </c>
      <c r="F81" s="183"/>
      <c r="G81" s="183">
        <f>IF(ISERROR(E81+F81),"",(E81+F81))</f>
        <v>3822</v>
      </c>
      <c r="H81" s="181">
        <f t="shared" si="11"/>
        <v>1.9518133939747081E-3</v>
      </c>
      <c r="J81" s="136"/>
      <c r="K81" s="136"/>
      <c r="M81" s="242">
        <f t="shared" si="12"/>
        <v>0.31977911646586343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'[3]Sch C'!D80</f>
        <v>151</v>
      </c>
      <c r="D82" s="277">
        <f>'[3]Sch C'!F80</f>
        <v>0</v>
      </c>
      <c r="E82" s="263">
        <f t="shared" si="10"/>
        <v>151</v>
      </c>
      <c r="F82" s="183"/>
      <c r="G82" s="183">
        <f>IF(ISERROR(E82+F82),"",(E82+F82))</f>
        <v>151</v>
      </c>
      <c r="H82" s="181">
        <f t="shared" si="11"/>
        <v>7.7112460096855298E-5</v>
      </c>
      <c r="J82" s="136"/>
      <c r="K82" s="136"/>
      <c r="M82" s="242">
        <f t="shared" si="12"/>
        <v>1.2633868808567603E-2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'[3]Sch C'!D81</f>
        <v>1567</v>
      </c>
      <c r="D83" s="277">
        <f>'[3]Sch C'!F81</f>
        <v>0</v>
      </c>
      <c r="E83" s="263">
        <f t="shared" si="10"/>
        <v>1567</v>
      </c>
      <c r="F83" s="183"/>
      <c r="G83" s="183">
        <f>IF(ISERROR(E83+F83),"",(E83+F83))</f>
        <v>1567</v>
      </c>
      <c r="H83" s="181">
        <f t="shared" si="11"/>
        <v>8.0023327795875662E-4</v>
      </c>
      <c r="J83" s="136"/>
      <c r="K83" s="136"/>
      <c r="M83" s="242">
        <f t="shared" si="12"/>
        <v>0.13110776439089691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'[3]Sch C'!D82</f>
        <v>942</v>
      </c>
      <c r="D84" s="277">
        <f>'[3]Sch C'!F82</f>
        <v>0</v>
      </c>
      <c r="E84" s="263">
        <f t="shared" si="10"/>
        <v>942</v>
      </c>
      <c r="F84" s="183"/>
      <c r="G84" s="183">
        <f t="shared" ref="G84:G91" si="13">IF(ISERROR(E84+F84),"",(E84+F84))</f>
        <v>942</v>
      </c>
      <c r="H84" s="181">
        <f t="shared" si="11"/>
        <v>4.8105918815389198E-4</v>
      </c>
      <c r="J84" s="136"/>
      <c r="K84" s="136"/>
      <c r="M84" s="242">
        <f t="shared" si="12"/>
        <v>7.8815261044176702E-2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'[3]Sch C'!D83</f>
        <v>3470</v>
      </c>
      <c r="D85" s="277">
        <f>'[3]Sch C'!F83</f>
        <v>0</v>
      </c>
      <c r="E85" s="263">
        <f t="shared" si="10"/>
        <v>3470</v>
      </c>
      <c r="F85" s="183"/>
      <c r="G85" s="183">
        <f t="shared" si="13"/>
        <v>3470</v>
      </c>
      <c r="H85" s="181">
        <f t="shared" si="11"/>
        <v>1.7720545465966084E-3</v>
      </c>
      <c r="J85" s="136"/>
      <c r="K85" s="136"/>
      <c r="M85" s="242">
        <f t="shared" si="12"/>
        <v>0.29032797858099063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'[3]Sch C'!D84</f>
        <v>3633</v>
      </c>
      <c r="D86" s="277">
        <f>'[3]Sch C'!F84</f>
        <v>0</v>
      </c>
      <c r="E86" s="263">
        <f t="shared" si="10"/>
        <v>3633</v>
      </c>
      <c r="F86" s="183"/>
      <c r="G86" s="183">
        <f t="shared" si="13"/>
        <v>3633</v>
      </c>
      <c r="H86" s="181">
        <f t="shared" si="11"/>
        <v>1.855295149217717E-3</v>
      </c>
      <c r="J86" s="136"/>
      <c r="K86" s="136"/>
      <c r="M86" s="242">
        <f t="shared" si="12"/>
        <v>0.30396586345381527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'[3]Sch C'!D85</f>
        <v>21174</v>
      </c>
      <c r="D87" s="277">
        <f>'[3]Sch C'!F85</f>
        <v>0</v>
      </c>
      <c r="E87" s="263">
        <f t="shared" si="10"/>
        <v>21174</v>
      </c>
      <c r="F87" s="183"/>
      <c r="G87" s="183">
        <f t="shared" si="13"/>
        <v>21174</v>
      </c>
      <c r="H87" s="181">
        <f t="shared" si="11"/>
        <v>1.0813107484045126E-2</v>
      </c>
      <c r="J87" s="136"/>
      <c r="K87" s="136"/>
      <c r="M87" s="242">
        <f t="shared" si="12"/>
        <v>1.7715863453815262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'[3]Sch C'!D86</f>
        <v>0</v>
      </c>
      <c r="D88" s="277">
        <f>'[3]Sch C'!F86</f>
        <v>0</v>
      </c>
      <c r="E88" s="263">
        <f t="shared" si="10"/>
        <v>0</v>
      </c>
      <c r="F88" s="183"/>
      <c r="G88" s="183">
        <f t="shared" si="13"/>
        <v>0</v>
      </c>
      <c r="H88" s="181">
        <f t="shared" si="11"/>
        <v>0</v>
      </c>
      <c r="J88" s="136"/>
      <c r="K88" s="136"/>
      <c r="M88" s="242">
        <f t="shared" si="12"/>
        <v>0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'[3]Sch C'!D87</f>
        <v>23500</v>
      </c>
      <c r="D89" s="277">
        <f>'[3]Sch C'!F87</f>
        <v>0</v>
      </c>
      <c r="E89" s="263">
        <f t="shared" si="10"/>
        <v>23500</v>
      </c>
      <c r="F89" s="183"/>
      <c r="G89" s="183">
        <f t="shared" si="13"/>
        <v>23500</v>
      </c>
      <c r="H89" s="181">
        <f t="shared" si="11"/>
        <v>1.200094577666291E-2</v>
      </c>
      <c r="J89" s="136"/>
      <c r="K89" s="136"/>
      <c r="M89" s="242">
        <f t="shared" si="12"/>
        <v>1.9661981258366801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'[3]Sch C'!D88</f>
        <v>0</v>
      </c>
      <c r="D90" s="277">
        <f>'[3]Sch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'[3]Sch C'!D89</f>
        <v>21133</v>
      </c>
      <c r="D91" s="277">
        <f>'[3]Sch C'!F89</f>
        <v>0</v>
      </c>
      <c r="E91" s="263">
        <f t="shared" si="10"/>
        <v>21133</v>
      </c>
      <c r="F91" s="183"/>
      <c r="G91" s="183">
        <f t="shared" si="13"/>
        <v>21133</v>
      </c>
      <c r="H91" s="181">
        <f t="shared" si="11"/>
        <v>1.0792169663753926E-2</v>
      </c>
      <c r="J91" s="136"/>
      <c r="K91" s="136"/>
      <c r="M91" s="242">
        <f t="shared" si="12"/>
        <v>1.7681559571619812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111471</v>
      </c>
      <c r="D92" s="277">
        <f>SUM(D80:D91)</f>
        <v>3822</v>
      </c>
      <c r="E92" s="183">
        <f>SUM(E80:E91)</f>
        <v>115293</v>
      </c>
      <c r="F92" s="183">
        <f>SUM(F80:F91)</f>
        <v>0</v>
      </c>
      <c r="G92" s="183">
        <f>IF(ISERROR(E92+F92),"",(E92+F92))</f>
        <v>115293</v>
      </c>
      <c r="H92" s="181">
        <f t="shared" si="11"/>
        <v>5.8877661337395609E-2</v>
      </c>
      <c r="J92" s="136"/>
      <c r="K92" s="136"/>
      <c r="M92" s="242">
        <f t="shared" si="12"/>
        <v>9.6463353413654627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'[3]Sch C'!D93</f>
        <v>68846</v>
      </c>
      <c r="D95" s="277">
        <f>'[3]Sch C'!F93</f>
        <v>0</v>
      </c>
      <c r="E95" s="263">
        <f t="shared" ref="E95:E100" si="14">SUM(C95:D95)</f>
        <v>68846</v>
      </c>
      <c r="F95" s="180"/>
      <c r="G95" s="180">
        <f t="shared" ref="G95:G101" si="15">IF(ISERROR(E95+F95),"",(E95+F95))</f>
        <v>68846</v>
      </c>
      <c r="H95" s="181">
        <f t="shared" ref="H95:H101" si="16">IF(ISERROR(G95/$G$183),"",(G95/$G$183))</f>
        <v>3.5158175018729136E-2</v>
      </c>
      <c r="J95" s="265">
        <v>5854.5</v>
      </c>
      <c r="K95" s="265">
        <v>6131.5</v>
      </c>
      <c r="M95" s="242">
        <f t="shared" ref="M95:M101" si="17">IFERROR(G95/G$198,0)</f>
        <v>5.7602074966532797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'[3]Sch C'!D94</f>
        <v>0</v>
      </c>
      <c r="D96" s="277">
        <f>'[3]Sch C'!F94</f>
        <v>7329</v>
      </c>
      <c r="E96" s="263">
        <f t="shared" si="14"/>
        <v>7329</v>
      </c>
      <c r="F96" s="183"/>
      <c r="G96" s="183">
        <f t="shared" si="15"/>
        <v>7329</v>
      </c>
      <c r="H96" s="181">
        <f t="shared" si="16"/>
        <v>3.7427630466877644E-3</v>
      </c>
      <c r="J96" s="136"/>
      <c r="K96" s="136"/>
      <c r="M96" s="242">
        <f t="shared" si="17"/>
        <v>0.61320281124497988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'[3]Sch C'!D95</f>
        <v>3300</v>
      </c>
      <c r="D97" s="277">
        <f>'[3]Sch C'!F95</f>
        <v>0</v>
      </c>
      <c r="E97" s="263">
        <f t="shared" si="14"/>
        <v>3300</v>
      </c>
      <c r="F97" s="183"/>
      <c r="G97" s="183">
        <f t="shared" si="15"/>
        <v>3300</v>
      </c>
      <c r="H97" s="181">
        <f t="shared" si="16"/>
        <v>1.6852391941696852E-3</v>
      </c>
      <c r="J97" s="136"/>
      <c r="K97" s="136"/>
      <c r="M97" s="242">
        <f t="shared" si="17"/>
        <v>0.27610441767068272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'[3]Sch C'!D96</f>
        <v>76748</v>
      </c>
      <c r="D98" s="277">
        <f>'[3]Sch C'!F96</f>
        <v>0</v>
      </c>
      <c r="E98" s="263">
        <f t="shared" si="14"/>
        <v>76748</v>
      </c>
      <c r="F98" s="183"/>
      <c r="G98" s="183">
        <f t="shared" si="15"/>
        <v>76748</v>
      </c>
      <c r="H98" s="181">
        <f t="shared" si="16"/>
        <v>3.9193556870949997E-2</v>
      </c>
      <c r="J98" s="136"/>
      <c r="K98" s="136"/>
      <c r="M98" s="242">
        <f t="shared" si="17"/>
        <v>6.4213520749665332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'[3]Sch C'!D97</f>
        <v>8357</v>
      </c>
      <c r="D99" s="277">
        <f>'[3]Sch C'!F97</f>
        <v>0</v>
      </c>
      <c r="E99" s="263">
        <f t="shared" si="14"/>
        <v>8357</v>
      </c>
      <c r="F99" s="183"/>
      <c r="G99" s="183">
        <f t="shared" si="15"/>
        <v>8357</v>
      </c>
      <c r="H99" s="181">
        <f t="shared" si="16"/>
        <v>4.2677405895988054E-3</v>
      </c>
      <c r="J99" s="136"/>
      <c r="K99" s="136"/>
      <c r="M99" s="242">
        <f t="shared" si="17"/>
        <v>0.69921352074966536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'[3]Sch C'!D98</f>
        <v>0</v>
      </c>
      <c r="D100" s="277">
        <f>'[3]Sch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157251</v>
      </c>
      <c r="D101" s="277">
        <f>SUM(D95:D100)</f>
        <v>7329</v>
      </c>
      <c r="E101" s="183">
        <f>SUM(E95:E100)</f>
        <v>164580</v>
      </c>
      <c r="F101" s="183">
        <f>SUM(F95:F100)</f>
        <v>0</v>
      </c>
      <c r="G101" s="183">
        <f t="shared" si="15"/>
        <v>164580</v>
      </c>
      <c r="H101" s="181">
        <f t="shared" si="16"/>
        <v>8.4047474720135393E-2</v>
      </c>
      <c r="J101" s="136"/>
      <c r="K101" s="136"/>
      <c r="M101" s="242">
        <f t="shared" si="17"/>
        <v>13.770080321285141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'[3]Sch C'!D102</f>
        <v>30310</v>
      </c>
      <c r="D104" s="277">
        <f>'[3]Sch C'!F102</f>
        <v>0</v>
      </c>
      <c r="E104" s="263">
        <f t="shared" ref="E104:E109" si="18">SUM(C104:D104)</f>
        <v>30310</v>
      </c>
      <c r="F104" s="180"/>
      <c r="G104" s="180">
        <f t="shared" ref="G104:G110" si="19">IF(ISERROR(E104+F104),"",(E104+F104))</f>
        <v>30310</v>
      </c>
      <c r="H104" s="181">
        <f t="shared" ref="H104:H110" si="20">IF(ISERROR(G104/$G$183),"",(G104/$G$183))</f>
        <v>1.5478666659176715E-2</v>
      </c>
      <c r="J104" s="265">
        <v>3086.5</v>
      </c>
      <c r="K104" s="265">
        <v>3282.5</v>
      </c>
      <c r="M104" s="242">
        <f t="shared" ref="M104:M110" si="21">IFERROR(G104/G$198,0)</f>
        <v>2.5359772423025433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'[3]Sch C'!D103</f>
        <v>0</v>
      </c>
      <c r="D105" s="277">
        <f>'[3]Sch C'!F103</f>
        <v>3226</v>
      </c>
      <c r="E105" s="263">
        <f t="shared" si="18"/>
        <v>3226</v>
      </c>
      <c r="F105" s="183"/>
      <c r="G105" s="183">
        <f t="shared" si="19"/>
        <v>3226</v>
      </c>
      <c r="H105" s="181">
        <f t="shared" si="20"/>
        <v>1.6474489819367892E-3</v>
      </c>
      <c r="J105" s="136"/>
      <c r="K105" s="136"/>
      <c r="M105" s="242">
        <f t="shared" si="21"/>
        <v>0.26991298527443108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'[3]Sch C'!D104</f>
        <v>0</v>
      </c>
      <c r="D106" s="277">
        <f>'[3]Sch C'!F104</f>
        <v>0</v>
      </c>
      <c r="E106" s="263">
        <f t="shared" si="18"/>
        <v>0</v>
      </c>
      <c r="F106" s="183"/>
      <c r="G106" s="183">
        <f t="shared" si="19"/>
        <v>0</v>
      </c>
      <c r="H106" s="181">
        <f t="shared" si="20"/>
        <v>0</v>
      </c>
      <c r="J106" s="136"/>
      <c r="K106" s="136"/>
      <c r="M106" s="242">
        <f t="shared" si="21"/>
        <v>0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'[3]Sch C'!D105</f>
        <v>343</v>
      </c>
      <c r="D107" s="277">
        <f>'[3]Sch C'!F105</f>
        <v>0</v>
      </c>
      <c r="E107" s="263">
        <f t="shared" si="18"/>
        <v>343</v>
      </c>
      <c r="F107" s="183"/>
      <c r="G107" s="183">
        <f t="shared" si="19"/>
        <v>343</v>
      </c>
      <c r="H107" s="181">
        <f t="shared" si="20"/>
        <v>1.7516274048490969E-4</v>
      </c>
      <c r="J107" s="136"/>
      <c r="K107" s="136"/>
      <c r="M107" s="242">
        <f t="shared" si="21"/>
        <v>2.8698125836680053E-2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'[3]Sch C'!D106</f>
        <v>4492</v>
      </c>
      <c r="D108" s="277">
        <f>'[3]Sch C'!F106</f>
        <v>0</v>
      </c>
      <c r="E108" s="263">
        <f t="shared" si="18"/>
        <v>4492</v>
      </c>
      <c r="F108" s="183"/>
      <c r="G108" s="183">
        <f t="shared" si="19"/>
        <v>4492</v>
      </c>
      <c r="H108" s="181">
        <f t="shared" si="20"/>
        <v>2.2939680182455231E-3</v>
      </c>
      <c r="J108" s="136"/>
      <c r="K108" s="136"/>
      <c r="M108" s="242">
        <f t="shared" si="21"/>
        <v>0.37583668005354753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'[3]Sch C'!D107</f>
        <v>0</v>
      </c>
      <c r="D109" s="277">
        <f>'[3]Sch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35145</v>
      </c>
      <c r="D110" s="277">
        <f>SUM(D104:D109)</f>
        <v>3226</v>
      </c>
      <c r="E110" s="183">
        <f>SUM(E104:E109)</f>
        <v>38371</v>
      </c>
      <c r="F110" s="183">
        <f>SUM(F104:F109)</f>
        <v>0</v>
      </c>
      <c r="G110" s="183">
        <f t="shared" si="19"/>
        <v>38371</v>
      </c>
      <c r="H110" s="181">
        <f t="shared" si="20"/>
        <v>1.9595246399843936E-2</v>
      </c>
      <c r="J110" s="136"/>
      <c r="K110" s="136"/>
      <c r="M110" s="242">
        <f t="shared" si="21"/>
        <v>3.2104250334672022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'[3]Sch C'!D121</f>
        <v>0</v>
      </c>
      <c r="D113" s="277">
        <f>'[3]Sch C'!F121</f>
        <v>0</v>
      </c>
      <c r="E113" s="263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'[3]Sch C'!D122</f>
        <v>0</v>
      </c>
      <c r="D114" s="277">
        <f>'[3]Sch C'!F122</f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'[3]Sch C'!D123</f>
        <v>7719</v>
      </c>
      <c r="D115" s="277">
        <f>'[3]Sch C'!F123</f>
        <v>0</v>
      </c>
      <c r="E115" s="263">
        <f t="shared" si="22"/>
        <v>7719</v>
      </c>
      <c r="F115" s="183"/>
      <c r="G115" s="183">
        <f t="shared" si="23"/>
        <v>7719</v>
      </c>
      <c r="H115" s="181">
        <f t="shared" si="24"/>
        <v>3.9419276787260003E-3</v>
      </c>
      <c r="J115" s="136"/>
      <c r="K115" s="136"/>
      <c r="M115" s="242">
        <f t="shared" si="25"/>
        <v>0.64583333333333337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'[3]Sch C'!D124</f>
        <v>0</v>
      </c>
      <c r="D116" s="277">
        <f>'[3]Sch C'!F124</f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'[3]Sch C'!D125</f>
        <v>0</v>
      </c>
      <c r="D117" s="277">
        <f>'[3]Sch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7719</v>
      </c>
      <c r="D118" s="277">
        <f>SUM(D113:D117)</f>
        <v>0</v>
      </c>
      <c r="E118" s="183">
        <f>SUM(E113:E117)</f>
        <v>7719</v>
      </c>
      <c r="F118" s="183">
        <f>SUM(F113:F117)</f>
        <v>0</v>
      </c>
      <c r="G118" s="183">
        <f t="shared" si="23"/>
        <v>7719</v>
      </c>
      <c r="H118" s="181">
        <f t="shared" si="24"/>
        <v>3.9419276787260003E-3</v>
      </c>
      <c r="J118" s="136"/>
      <c r="K118" s="136"/>
      <c r="M118" s="242">
        <f t="shared" si="25"/>
        <v>0.64583333333333337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'[3]Sch C'!D129</f>
        <v>83620</v>
      </c>
      <c r="D121" s="277">
        <f>'[3]Sch C'!F129</f>
        <v>0</v>
      </c>
      <c r="E121" s="263">
        <f t="shared" ref="E121:E131" si="26">SUM(C121:D121)</f>
        <v>83620</v>
      </c>
      <c r="F121" s="180"/>
      <c r="G121" s="180">
        <f>IF(ISERROR(E121+F121),"",(E121+F121))</f>
        <v>83620</v>
      </c>
      <c r="H121" s="181">
        <f>IF(ISERROR(G121/$G$183),"",(G121/$G$183))</f>
        <v>4.2702939823172449E-2</v>
      </c>
      <c r="J121" s="265">
        <v>3732.5</v>
      </c>
      <c r="K121" s="265">
        <v>4005.7</v>
      </c>
      <c r="M121" s="242">
        <f t="shared" ref="M121:M131" si="27">IFERROR(G121/G$198,0)</f>
        <v>6.9963186077643913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'[3]Sch C'!D130</f>
        <v>0</v>
      </c>
      <c r="D122" s="277">
        <f>'[3]Sch C'!F130</f>
        <v>8901</v>
      </c>
      <c r="E122" s="263">
        <f t="shared" si="26"/>
        <v>8901</v>
      </c>
      <c r="F122" s="180"/>
      <c r="G122" s="180">
        <f t="shared" ref="G122:G131" si="28">IF(ISERROR(E122+F122),"",(E122+F122))</f>
        <v>8901</v>
      </c>
      <c r="H122" s="181">
        <f t="shared" ref="H122:H131" si="29">IF(ISERROR(G122/$G$183),"",(G122/$G$183))</f>
        <v>4.5455497173649603E-3</v>
      </c>
      <c r="J122" s="136"/>
      <c r="K122" s="136"/>
      <c r="M122" s="242">
        <f t="shared" si="27"/>
        <v>0.74472891566265065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'[3]Sch C'!D131</f>
        <v>50503</v>
      </c>
      <c r="D123" s="277">
        <f>'[3]Sch C'!F131</f>
        <v>0</v>
      </c>
      <c r="E123" s="263">
        <f t="shared" si="26"/>
        <v>50503</v>
      </c>
      <c r="F123" s="180"/>
      <c r="G123" s="180">
        <f t="shared" si="28"/>
        <v>50503</v>
      </c>
      <c r="H123" s="181">
        <f t="shared" si="29"/>
        <v>2.5790798491864126E-2</v>
      </c>
      <c r="J123" s="265">
        <v>5108.25</v>
      </c>
      <c r="K123" s="265">
        <v>5286.33</v>
      </c>
      <c r="M123" s="242">
        <f t="shared" si="27"/>
        <v>4.2254852744310574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'[3]Sch C'!D132</f>
        <v>0</v>
      </c>
      <c r="D124" s="277">
        <f>'[3]Sch C'!F132</f>
        <v>5376</v>
      </c>
      <c r="E124" s="263">
        <f t="shared" si="26"/>
        <v>5376</v>
      </c>
      <c r="F124" s="180"/>
      <c r="G124" s="180">
        <f t="shared" si="28"/>
        <v>5376</v>
      </c>
      <c r="H124" s="181">
        <f t="shared" si="29"/>
        <v>2.7454078508655235E-3</v>
      </c>
      <c r="J124" s="136"/>
      <c r="K124" s="136"/>
      <c r="M124" s="242">
        <f t="shared" si="27"/>
        <v>0.44979919678714858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'[3]Sch C'!D133</f>
        <v>0</v>
      </c>
      <c r="D125" s="277">
        <f>'[3]Sch C'!F133</f>
        <v>0</v>
      </c>
      <c r="E125" s="263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5">
        <v>0</v>
      </c>
      <c r="K125" s="265">
        <v>0</v>
      </c>
      <c r="M125" s="242">
        <f t="shared" si="27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'[3]Sch C'!D134</f>
        <v>7035</v>
      </c>
      <c r="D126" s="277">
        <f>'[3]Sch C'!F134</f>
        <v>0</v>
      </c>
      <c r="E126" s="263">
        <f t="shared" si="26"/>
        <v>7035</v>
      </c>
      <c r="F126" s="180"/>
      <c r="G126" s="180">
        <f t="shared" si="28"/>
        <v>7035</v>
      </c>
      <c r="H126" s="181">
        <f t="shared" si="29"/>
        <v>3.5926235548435562E-3</v>
      </c>
      <c r="J126" s="136"/>
      <c r="K126" s="136"/>
      <c r="M126" s="242">
        <f t="shared" si="27"/>
        <v>0.58860441767068272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'[3]Sch C'!D135</f>
        <v>0</v>
      </c>
      <c r="D127" s="277">
        <f>'[3]Sch C'!F135</f>
        <v>0</v>
      </c>
      <c r="E127" s="263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'[3]Sch C'!D136</f>
        <v>0</v>
      </c>
      <c r="D128" s="277">
        <f>'[3]Sch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'[3]Sch C'!D137</f>
        <v>8314</v>
      </c>
      <c r="D129" s="277">
        <f>'[3]Sch C'!F137</f>
        <v>0</v>
      </c>
      <c r="E129" s="263">
        <f t="shared" si="26"/>
        <v>8314</v>
      </c>
      <c r="F129" s="180"/>
      <c r="G129" s="180">
        <f t="shared" si="28"/>
        <v>8314</v>
      </c>
      <c r="H129" s="181">
        <f t="shared" si="29"/>
        <v>4.2457814122202307E-3</v>
      </c>
      <c r="J129" s="136"/>
      <c r="K129" s="136"/>
      <c r="M129" s="242">
        <f t="shared" si="27"/>
        <v>0.69561579651941097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'[3]Sch C'!D138</f>
        <v>0</v>
      </c>
      <c r="D130" s="277">
        <f>'[3]Sch C'!F138</f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'[3]Sch C'!D139</f>
        <v>0</v>
      </c>
      <c r="D131" s="277">
        <f>'[3]Sch C'!F139</f>
        <v>0</v>
      </c>
      <c r="E131" s="263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'[3]Sch C'!D141</f>
        <v>0</v>
      </c>
      <c r="D133" s="277">
        <f>'[3]Sch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'[3]Sch C'!D142</f>
        <v>0</v>
      </c>
      <c r="D134" s="277">
        <f>'[3]Sch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'[3]Sch C'!D143</f>
        <v>0</v>
      </c>
      <c r="D135" s="277">
        <f>'[3]Sch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'[3]Sch C'!D144</f>
        <v>0</v>
      </c>
      <c r="D136" s="277">
        <f>'[3]Sch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'[3]Sch C'!D145</f>
        <v>0</v>
      </c>
      <c r="D137" s="277">
        <f>'[3]Sch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'[3]Sch C'!D146</f>
        <v>0</v>
      </c>
      <c r="D138" s="277">
        <f>'[3]Sch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149472</v>
      </c>
      <c r="D139" s="277">
        <f>SUM(D121:D138)</f>
        <v>14277</v>
      </c>
      <c r="E139" s="182">
        <f>SUM(E121:E138)</f>
        <v>163749</v>
      </c>
      <c r="F139" s="182">
        <f>SUM(F121:F138)</f>
        <v>0</v>
      </c>
      <c r="G139" s="183">
        <f t="shared" si="33"/>
        <v>163749</v>
      </c>
      <c r="H139" s="181">
        <f t="shared" si="31"/>
        <v>8.3623100850330839E-2</v>
      </c>
      <c r="J139" s="136"/>
      <c r="K139" s="136"/>
      <c r="M139" s="242">
        <f t="shared" si="32"/>
        <v>13.700552208835342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'[3]Sch C'!D150</f>
        <v>0</v>
      </c>
      <c r="D142" s="277">
        <f>'[3]Sch C'!F150</f>
        <v>0</v>
      </c>
      <c r="E142" s="263">
        <f t="shared" ref="E142:E146" si="34">SUM(C142:D142)</f>
        <v>0</v>
      </c>
      <c r="F142" s="180"/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5">
        <v>0</v>
      </c>
      <c r="K142" s="265">
        <v>0</v>
      </c>
      <c r="M142" s="242">
        <f t="shared" ref="M142:M147" si="37">IFERROR(G142/G$198,0)</f>
        <v>0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'[3]Sch C'!D151</f>
        <v>0</v>
      </c>
      <c r="D143" s="277">
        <f>'[3]Sch C'!F151</f>
        <v>0</v>
      </c>
      <c r="E143" s="263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42">
        <f t="shared" si="37"/>
        <v>0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'[3]Sch C'!D152</f>
        <v>0</v>
      </c>
      <c r="D144" s="277">
        <f>'[3]Sch C'!F152</f>
        <v>0</v>
      </c>
      <c r="E144" s="263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42">
        <f t="shared" si="37"/>
        <v>0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'[3]Sch C'!D153</f>
        <v>0</v>
      </c>
      <c r="D145" s="277">
        <f>'[3]Sch C'!F153</f>
        <v>0</v>
      </c>
      <c r="E145" s="263">
        <f t="shared" si="34"/>
        <v>0</v>
      </c>
      <c r="F145" s="183"/>
      <c r="G145" s="183">
        <f t="shared" si="35"/>
        <v>0</v>
      </c>
      <c r="H145" s="181">
        <f t="shared" si="36"/>
        <v>0</v>
      </c>
      <c r="J145" s="136"/>
      <c r="K145" s="136"/>
      <c r="M145" s="242">
        <f t="shared" si="37"/>
        <v>0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'[3]Sch C'!D154</f>
        <v>5763</v>
      </c>
      <c r="D146" s="277">
        <f>'[3]Sch C'!F154</f>
        <v>0</v>
      </c>
      <c r="E146" s="263">
        <f t="shared" si="34"/>
        <v>5763</v>
      </c>
      <c r="F146" s="183"/>
      <c r="G146" s="183">
        <f t="shared" si="35"/>
        <v>5763</v>
      </c>
      <c r="H146" s="181">
        <f t="shared" si="36"/>
        <v>2.9430404472726955E-3</v>
      </c>
      <c r="J146" s="136"/>
      <c r="K146" s="136"/>
      <c r="M146" s="242">
        <f t="shared" si="37"/>
        <v>0.48217871485943775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5763</v>
      </c>
      <c r="D147" s="277">
        <f>SUM(D142:D146)</f>
        <v>0</v>
      </c>
      <c r="E147" s="183">
        <f>SUM(E142:E146)</f>
        <v>5763</v>
      </c>
      <c r="F147" s="183">
        <f>SUM(F142:F146)</f>
        <v>0</v>
      </c>
      <c r="G147" s="183">
        <f t="shared" si="35"/>
        <v>5763</v>
      </c>
      <c r="H147" s="204">
        <f t="shared" si="36"/>
        <v>2.9430404472726955E-3</v>
      </c>
      <c r="J147" s="136"/>
      <c r="K147" s="136"/>
      <c r="M147" s="242">
        <f t="shared" si="37"/>
        <v>0.48217871485943775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'[3]Sch C'!D158</f>
        <v>501664</v>
      </c>
      <c r="D150" s="277">
        <f>'[3]Sch C'!F158</f>
        <v>0</v>
      </c>
      <c r="E150" s="263">
        <f t="shared" ref="E150:E163" si="38">SUM(C150:D150)</f>
        <v>501664</v>
      </c>
      <c r="F150" s="183"/>
      <c r="G150" s="183">
        <f>IF(ISERROR(E150+F150),"",(E150+F150))</f>
        <v>501664</v>
      </c>
      <c r="H150" s="181">
        <f>IF(ISERROR(G150/$G$183),"",(G150/$G$183))</f>
        <v>0.25618904094058814</v>
      </c>
      <c r="J150" s="265">
        <v>42505</v>
      </c>
      <c r="K150" s="265">
        <v>44530.01</v>
      </c>
      <c r="M150" s="242">
        <f t="shared" ref="M150:M164" si="39">IFERROR(G150/G$198,0)</f>
        <v>41.973226238286479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'[3]Sch C'!D159</f>
        <v>0</v>
      </c>
      <c r="D151" s="277">
        <f>'[3]Sch C'!F159</f>
        <v>53402</v>
      </c>
      <c r="E151" s="263">
        <f t="shared" si="38"/>
        <v>53402</v>
      </c>
      <c r="F151" s="183"/>
      <c r="G151" s="183">
        <f>IF(ISERROR(E151+F151),"",(E151+F151))</f>
        <v>53402</v>
      </c>
      <c r="H151" s="181">
        <f>IF(ISERROR(G151/$G$183),"",(G151/$G$183))</f>
        <v>2.727125559001501E-2</v>
      </c>
      <c r="J151" s="136"/>
      <c r="K151" s="136"/>
      <c r="M151" s="242">
        <f t="shared" si="39"/>
        <v>4.4680388219544849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'[3]Sch C'!D160</f>
        <v>0</v>
      </c>
      <c r="D152" s="277">
        <f>'[3]Sch C'!F160</f>
        <v>0</v>
      </c>
      <c r="E152" s="263">
        <f t="shared" si="38"/>
        <v>0</v>
      </c>
      <c r="F152" s="183"/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42">
        <f t="shared" si="39"/>
        <v>0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'[3]Sch C'!D161</f>
        <v>0</v>
      </c>
      <c r="D153" s="277">
        <f>'[3]Sch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'[3]Sch C'!D162</f>
        <v>2340</v>
      </c>
      <c r="D154" s="277">
        <f>'[3]Sch C'!F162</f>
        <v>0</v>
      </c>
      <c r="E154" s="263">
        <f t="shared" si="38"/>
        <v>2340</v>
      </c>
      <c r="F154" s="183"/>
      <c r="G154" s="183">
        <f t="shared" si="40"/>
        <v>2340</v>
      </c>
      <c r="H154" s="181">
        <f t="shared" si="41"/>
        <v>1.1949877922294131E-3</v>
      </c>
      <c r="J154" s="206"/>
      <c r="K154" s="206"/>
      <c r="M154" s="242">
        <f t="shared" si="39"/>
        <v>0.19578313253012047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'[3]Sch C'!D163</f>
        <v>135</v>
      </c>
      <c r="D155" s="277">
        <f>'[3]Sch C'!F163</f>
        <v>0</v>
      </c>
      <c r="E155" s="263">
        <f t="shared" si="38"/>
        <v>135</v>
      </c>
      <c r="F155" s="183"/>
      <c r="G155" s="183">
        <f t="shared" si="40"/>
        <v>135</v>
      </c>
      <c r="H155" s="181">
        <f t="shared" si="41"/>
        <v>6.8941603397850758E-5</v>
      </c>
      <c r="J155" s="206"/>
      <c r="K155" s="206"/>
      <c r="M155" s="242">
        <f t="shared" si="39"/>
        <v>1.1295180722891566E-2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'[3]Sch C'!D164</f>
        <v>0</v>
      </c>
      <c r="D156" s="277">
        <f>'[3]Sch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'[3]Sch C'!D165</f>
        <v>1800</v>
      </c>
      <c r="D157" s="277">
        <f>'[3]Sch C'!F165</f>
        <v>0</v>
      </c>
      <c r="E157" s="263">
        <f t="shared" si="38"/>
        <v>1800</v>
      </c>
      <c r="F157" s="183"/>
      <c r="G157" s="183">
        <f t="shared" si="40"/>
        <v>1800</v>
      </c>
      <c r="H157" s="181">
        <f t="shared" si="41"/>
        <v>9.1922137863801007E-4</v>
      </c>
      <c r="J157" s="206"/>
      <c r="K157" s="206"/>
      <c r="M157" s="242">
        <f t="shared" si="39"/>
        <v>0.15060240963855423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'[3]Sch C'!D166</f>
        <v>4750</v>
      </c>
      <c r="D158" s="277">
        <f>'[3]Sch C'!F166</f>
        <v>0</v>
      </c>
      <c r="E158" s="263">
        <f t="shared" si="38"/>
        <v>4750</v>
      </c>
      <c r="F158" s="183"/>
      <c r="G158" s="183">
        <f t="shared" si="40"/>
        <v>4750</v>
      </c>
      <c r="H158" s="181">
        <f t="shared" si="41"/>
        <v>2.425723082516971E-3</v>
      </c>
      <c r="J158" s="206"/>
      <c r="K158" s="206"/>
      <c r="M158" s="242">
        <f t="shared" si="39"/>
        <v>0.39742302543507363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'[3]Sch C'!D167</f>
        <v>220318</v>
      </c>
      <c r="D159" s="277">
        <f>'[3]Sch C'!F167</f>
        <v>0</v>
      </c>
      <c r="E159" s="263">
        <f t="shared" si="38"/>
        <v>220318</v>
      </c>
      <c r="F159" s="183"/>
      <c r="G159" s="183">
        <f t="shared" si="40"/>
        <v>220318</v>
      </c>
      <c r="H159" s="181">
        <f t="shared" si="41"/>
        <v>0.11251167538820506</v>
      </c>
      <c r="J159" s="206"/>
      <c r="K159" s="206"/>
      <c r="M159" s="242">
        <f t="shared" si="39"/>
        <v>18.433567603748326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'[3]Sch C'!D168</f>
        <v>0</v>
      </c>
      <c r="D160" s="277">
        <f>'[3]Sch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'[3]Sch C'!D169</f>
        <v>0</v>
      </c>
      <c r="D161" s="277">
        <f>'[3]Sch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'[3]Sch C'!D170</f>
        <v>6117</v>
      </c>
      <c r="D162" s="277">
        <f>'[3]Sch C'!F170</f>
        <v>0</v>
      </c>
      <c r="E162" s="263">
        <f t="shared" si="38"/>
        <v>6117</v>
      </c>
      <c r="F162" s="183"/>
      <c r="G162" s="183">
        <f t="shared" si="40"/>
        <v>6117</v>
      </c>
      <c r="H162" s="181">
        <f t="shared" si="41"/>
        <v>3.1238206517381711E-3</v>
      </c>
      <c r="J162" s="136"/>
      <c r="K162" s="136"/>
      <c r="M162" s="242">
        <f t="shared" si="39"/>
        <v>0.51179718875502012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'[3]Sch C'!D171</f>
        <v>0</v>
      </c>
      <c r="D163" s="277">
        <f>'[3]Sch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737124</v>
      </c>
      <c r="D164" s="277">
        <f>SUM(D150:D163)</f>
        <v>53402</v>
      </c>
      <c r="E164" s="183">
        <f>SUM(E150:E163)</f>
        <v>790526</v>
      </c>
      <c r="F164" s="183">
        <f>SUM(F150:F163)</f>
        <v>0</v>
      </c>
      <c r="G164" s="183">
        <f>IF(ISERROR(E164+F164),"",(E164+F164))</f>
        <v>790526</v>
      </c>
      <c r="H164" s="181">
        <f>IF(ISERROR(G164/$G$183),"",(G164/$G$183))</f>
        <v>0.40370466642732866</v>
      </c>
      <c r="J164" s="136"/>
      <c r="K164" s="136"/>
      <c r="M164" s="242">
        <f t="shared" si="39"/>
        <v>66.141733601070953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'[3]Sch C'!D186</f>
        <v>0</v>
      </c>
      <c r="D167" s="277">
        <f>'[3]Sch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'[3]Sch C'!D187</f>
        <v>0</v>
      </c>
      <c r="D168" s="277">
        <f>'[3]Sch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'[3]Sch C'!D188</f>
        <v>0</v>
      </c>
      <c r="D169" s="277">
        <f>'[3]Sch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'[3]Sch C'!D189</f>
        <v>5200</v>
      </c>
      <c r="D170" s="277">
        <f>'[3]Sch C'!F189</f>
        <v>0</v>
      </c>
      <c r="E170" s="263">
        <f t="shared" si="42"/>
        <v>5200</v>
      </c>
      <c r="F170" s="183"/>
      <c r="G170" s="183">
        <f>IF(ISERROR(E170+F170),"",(E170+F170))</f>
        <v>5200</v>
      </c>
      <c r="H170" s="181">
        <f>IF(ISERROR(G170/$G$183),"",(G170/$G$183))</f>
        <v>2.6555284271764738E-3</v>
      </c>
      <c r="I170" s="215"/>
      <c r="J170" s="211"/>
      <c r="K170" s="42"/>
      <c r="M170" s="242">
        <f t="shared" si="43"/>
        <v>0.43507362784471221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'[3]Sch C'!D190</f>
        <v>0</v>
      </c>
      <c r="D171" s="277">
        <f>'[3]Sch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'[3]Sch C'!D191</f>
        <v>8740</v>
      </c>
      <c r="D172" s="277">
        <f>'[3]Sch C'!F191</f>
        <v>0</v>
      </c>
      <c r="E172" s="263">
        <f t="shared" si="42"/>
        <v>8740</v>
      </c>
      <c r="F172" s="183"/>
      <c r="G172" s="183">
        <f t="shared" ref="G172:G181" si="44">IF(ISERROR(E172+F172),"",(E172+F172))</f>
        <v>8740</v>
      </c>
      <c r="H172" s="181">
        <f t="shared" ref="H172:H180" si="45">IF(ISERROR(G172/$G$183),"",(G172/$G$183))</f>
        <v>4.4633304718312266E-3</v>
      </c>
      <c r="I172" s="215"/>
      <c r="J172" s="211"/>
      <c r="K172" s="42"/>
      <c r="M172" s="242">
        <f t="shared" si="43"/>
        <v>0.73125836680053546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'[3]Sch C'!D192</f>
        <v>275</v>
      </c>
      <c r="D173" s="277">
        <f>'[3]Sch C'!F192</f>
        <v>0</v>
      </c>
      <c r="E173" s="263">
        <f t="shared" si="42"/>
        <v>275</v>
      </c>
      <c r="F173" s="183"/>
      <c r="G173" s="183">
        <f t="shared" si="44"/>
        <v>275</v>
      </c>
      <c r="H173" s="181">
        <f t="shared" si="45"/>
        <v>1.4043659951414042E-4</v>
      </c>
      <c r="I173" s="215"/>
      <c r="J173" s="211"/>
      <c r="K173" s="42"/>
      <c r="M173" s="242">
        <f t="shared" si="43"/>
        <v>2.3008701472556896E-2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'[3]Sch C'!D193</f>
        <v>0</v>
      </c>
      <c r="D174" s="277">
        <f>'[3]Sch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'[3]Sch C'!D194</f>
        <v>0</v>
      </c>
      <c r="D175" s="277">
        <f>'[3]Sch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'[3]Sch C'!D195</f>
        <v>0</v>
      </c>
      <c r="D176" s="277">
        <f>'[3]Sch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'[3]Sch C'!D196</f>
        <v>0</v>
      </c>
      <c r="D177" s="277">
        <f>'[3]Sch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'[3]Sch C'!D197</f>
        <v>2508</v>
      </c>
      <c r="D178" s="277">
        <f>'[3]Sch C'!F197</f>
        <v>0</v>
      </c>
      <c r="E178" s="263">
        <f t="shared" si="42"/>
        <v>2508</v>
      </c>
      <c r="F178" s="183"/>
      <c r="G178" s="183">
        <f t="shared" si="44"/>
        <v>2508</v>
      </c>
      <c r="H178" s="181">
        <f t="shared" si="45"/>
        <v>1.2807817875689607E-3</v>
      </c>
      <c r="I178" s="215"/>
      <c r="J178" s="211"/>
      <c r="K178" s="42"/>
      <c r="M178" s="242">
        <f t="shared" si="43"/>
        <v>0.20983935742971888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'[3]Sch C'!D198</f>
        <v>0</v>
      </c>
      <c r="D179" s="277">
        <f>'[3]Sch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'[3]Sch C'!D199</f>
        <v>0</v>
      </c>
      <c r="D180" s="277">
        <f>'[3]Sch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16723</v>
      </c>
      <c r="D181" s="277">
        <f>SUM(D167:D180)</f>
        <v>0</v>
      </c>
      <c r="E181" s="218">
        <f>SUM(E167:E180)</f>
        <v>16723</v>
      </c>
      <c r="F181" s="218">
        <f>SUM(F167:F180)</f>
        <v>0</v>
      </c>
      <c r="G181" s="183">
        <f t="shared" si="44"/>
        <v>16723</v>
      </c>
      <c r="H181" s="181">
        <f>IF(ISERROR(G181/$G$183),"",(G181/$G$183))</f>
        <v>8.5400772860908022E-3</v>
      </c>
      <c r="I181" s="219"/>
      <c r="J181" s="211"/>
      <c r="K181" s="211"/>
      <c r="M181" s="242">
        <f t="shared" si="43"/>
        <v>1.3991800535475234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1956620</v>
      </c>
      <c r="D183" s="277">
        <f>SUM(D21:D181)/2</f>
        <v>1559</v>
      </c>
      <c r="E183" s="262">
        <f>SUM(E21:E181)/2</f>
        <v>1958179</v>
      </c>
      <c r="F183" s="179">
        <f>SUM(F21:F181)/2</f>
        <v>0</v>
      </c>
      <c r="G183" s="179">
        <f>SUM(G21:G181)/2</f>
        <v>1958179</v>
      </c>
      <c r="H183" s="181">
        <f>IF(ISERROR(G183/$G$183),"",(G183/$G$183))</f>
        <v>1</v>
      </c>
      <c r="J183" s="265">
        <f>SUM(J21:J181)</f>
        <v>66342.75</v>
      </c>
      <c r="K183" s="265">
        <f>SUM(K21:K181)</f>
        <v>69897.170000000013</v>
      </c>
      <c r="M183" s="242">
        <f>IFERROR(G183/G$198,0)</f>
        <v>163.83693105756359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'[3]Sch C'!D204</f>
        <v>1956620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224"/>
      <c r="D188" s="224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88866</v>
      </c>
      <c r="D190" s="277">
        <f>D17-D183</f>
        <v>2258</v>
      </c>
      <c r="E190" s="263">
        <f>E17-E183</f>
        <v>91124</v>
      </c>
      <c r="F190" s="180">
        <f>F17-F183</f>
        <v>0</v>
      </c>
      <c r="G190" s="180">
        <f>G17-G183</f>
        <v>91124</v>
      </c>
      <c r="J190" s="136"/>
      <c r="K190" s="136"/>
      <c r="M190" s="242">
        <f>IFERROR(G190/G$198,0)</f>
        <v>7.6241633199464527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'[3]Sch D'!C9</f>
        <v>11952</v>
      </c>
      <c r="D194" s="231"/>
      <c r="E194" s="268">
        <f>C194+D194</f>
        <v>11952</v>
      </c>
      <c r="F194" s="225"/>
      <c r="G194" s="227">
        <f>E194+F194</f>
        <v>11952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9">
        <f>'[3]Sch D'!D9</f>
        <v>0</v>
      </c>
      <c r="D195" s="231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9">
        <f>'[3]Sch D'!E9</f>
        <v>0</v>
      </c>
      <c r="D196" s="231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'[3]Sch D'!F9</f>
        <v>0</v>
      </c>
      <c r="D197" s="231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11952</v>
      </c>
      <c r="D198" s="231"/>
      <c r="E198" s="269">
        <f>SUM(E194:E197)</f>
        <v>11952</v>
      </c>
      <c r="F198" s="232">
        <f>SUM(F194:F197)</f>
        <v>0</v>
      </c>
      <c r="G198" s="232">
        <f>SUM(G194:G197)</f>
        <v>11952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233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23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'[3]Sch D'!G22</f>
        <v>35</v>
      </c>
      <c r="D201" s="226"/>
      <c r="E201" s="268">
        <f>C201+D201</f>
        <v>35</v>
      </c>
      <c r="F201" s="225"/>
      <c r="G201" s="227">
        <f>E201+F201</f>
        <v>35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'[3]Sch D'!G24</f>
        <v>35</v>
      </c>
      <c r="D202" s="226"/>
      <c r="E202" s="268">
        <f>C202+D202</f>
        <v>35</v>
      </c>
      <c r="F202" s="228"/>
      <c r="G202" s="227">
        <f>E202+F202</f>
        <v>35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23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'[3]Sch D'!G28</f>
        <v>12775</v>
      </c>
      <c r="D205" s="290"/>
      <c r="E205" s="264">
        <f>E201*E203</f>
        <v>12775</v>
      </c>
      <c r="F205" s="36"/>
      <c r="G205" s="225">
        <f>G201*G203</f>
        <v>12775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'[3]Sch D'!G30</f>
        <v>0.9355772994129159</v>
      </c>
      <c r="D206" s="36"/>
      <c r="E206" s="270">
        <f>IFERROR(E198/E205,"0")</f>
        <v>0.9355772994129159</v>
      </c>
      <c r="F206" s="186"/>
      <c r="G206" s="238">
        <f>G198/G205</f>
        <v>0.9355772994129159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'[3]Sch D'!G32</f>
        <v>0.9355772994129159</v>
      </c>
      <c r="D207" s="36"/>
      <c r="E207" s="270">
        <f>IFERROR((E194+E195)/E205,"0")</f>
        <v>0.9355772994129159</v>
      </c>
      <c r="F207" s="186"/>
      <c r="G207" s="238">
        <f>(G194+G195)/G205</f>
        <v>0.9355772994129159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'[3]Sch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F212" s="51" t="s">
        <v>307</v>
      </c>
      <c r="G212" s="239"/>
    </row>
    <row r="213" spans="1:11">
      <c r="F213" s="51" t="s">
        <v>308</v>
      </c>
      <c r="G213" s="239"/>
    </row>
  </sheetData>
  <phoneticPr fontId="0" type="noConversion"/>
  <conditionalFormatting sqref="D2">
    <cfRule type="cellIs" dxfId="34" priority="2" stopIfTrue="1" operator="equal">
      <formula>0</formula>
    </cfRule>
  </conditionalFormatting>
  <conditionalFormatting sqref="C2">
    <cfRule type="cellIs" dxfId="33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N213"/>
  <sheetViews>
    <sheetView showGridLines="0" zoomScale="80" zoomScaleNormal="8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3" width="11.69921875" style="52"/>
    <col min="14" max="14" width="12" style="52" bestFit="1" customWidth="1"/>
    <col min="15" max="16384" width="11.69921875" style="52"/>
  </cols>
  <sheetData>
    <row r="1" spans="1:14" ht="22.5">
      <c r="A1" s="163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1" t="s">
        <v>372</v>
      </c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'[4]Sch B'!E10</f>
        <v>3590544</v>
      </c>
      <c r="D12" s="277">
        <f>'[4]Sch B'!G10</f>
        <v>0</v>
      </c>
      <c r="E12" s="263">
        <f>SUM(C12:D12)</f>
        <v>3590544</v>
      </c>
      <c r="F12" s="180"/>
      <c r="G12" s="180">
        <f>IF(ISERROR(E12+F12)," ",(E12+F12))</f>
        <v>3590544</v>
      </c>
      <c r="H12" s="181">
        <f t="shared" ref="H12:H17" si="0">IF(ISERROR(G12/$G$17),"",(G12/$G$17))</f>
        <v>0.98622054867854114</v>
      </c>
      <c r="J12" s="250" t="s">
        <v>346</v>
      </c>
      <c r="K12" s="251">
        <f>G17</f>
        <v>3640711</v>
      </c>
      <c r="M12" s="242">
        <f>IFERROR(G12/G$194,0)</f>
        <v>171.4600066854496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'[4]Sch B'!E15</f>
        <v>0</v>
      </c>
      <c r="D13" s="277">
        <f>'[4]Sch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2954006.76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'[4]Sch B'!E20</f>
        <v>27300</v>
      </c>
      <c r="D14" s="277">
        <f>'[4]Sch B'!G20</f>
        <v>0</v>
      </c>
      <c r="E14" s="263">
        <f t="shared" si="1"/>
        <v>27300</v>
      </c>
      <c r="F14" s="183"/>
      <c r="G14" s="183">
        <f>IF(ISERROR(E14+F14),"",(E14+F14))</f>
        <v>27300</v>
      </c>
      <c r="H14" s="184">
        <f t="shared" si="0"/>
        <v>7.498535313569245E-3</v>
      </c>
      <c r="J14" s="252" t="s">
        <v>348</v>
      </c>
      <c r="K14" s="253">
        <f>G198</f>
        <v>21097</v>
      </c>
      <c r="M14" s="242">
        <f>IFERROR(G14/G$196,0)</f>
        <v>175</v>
      </c>
      <c r="N14" s="245">
        <f>SUMMARY!M14</f>
        <v>194.78328981723237</v>
      </c>
    </row>
    <row r="15" spans="1:14" s="43" customFormat="1">
      <c r="A15" s="130" t="s">
        <v>370</v>
      </c>
      <c r="B15" s="185" t="s">
        <v>194</v>
      </c>
      <c r="C15" s="277">
        <f>'[4]Sch B'!E25</f>
        <v>0</v>
      </c>
      <c r="D15" s="277">
        <f>'[4]Sch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60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371</v>
      </c>
      <c r="B16" s="118" t="s">
        <v>195</v>
      </c>
      <c r="C16" s="277">
        <f>'[4]Sch B'!E40</f>
        <v>22867</v>
      </c>
      <c r="D16" s="277">
        <f>'[4]Sch B'!G40</f>
        <v>0</v>
      </c>
      <c r="E16" s="263">
        <f t="shared" si="1"/>
        <v>22867</v>
      </c>
      <c r="F16" s="183"/>
      <c r="G16" s="183">
        <f>IF(ISERROR(E16+F16),"",(E16+F16))</f>
        <v>22867</v>
      </c>
      <c r="H16" s="184">
        <f t="shared" si="0"/>
        <v>6.2809160078896673E-3</v>
      </c>
      <c r="J16" s="252" t="s">
        <v>350</v>
      </c>
      <c r="K16" s="253">
        <f>G205</f>
        <v>21900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3640711</v>
      </c>
      <c r="D17" s="277">
        <f>SUM(D12:D16)</f>
        <v>0</v>
      </c>
      <c r="E17" s="183">
        <f>SUM(E12:E16)</f>
        <v>3640711</v>
      </c>
      <c r="F17" s="183">
        <f>SUM(F12:F16)</f>
        <v>0</v>
      </c>
      <c r="G17" s="183">
        <f>IF(ISERROR(E17+F17),"",(E17+F17))</f>
        <v>3640711</v>
      </c>
      <c r="H17" s="184">
        <f t="shared" si="0"/>
        <v>1</v>
      </c>
      <c r="J17" s="252"/>
      <c r="K17" s="253"/>
      <c r="M17" s="242">
        <f>IFERROR(G17/G$198,0)</f>
        <v>172.57008105417833</v>
      </c>
      <c r="N17" s="245">
        <f>SUMMARY!M17</f>
        <v>173.07279447667307</v>
      </c>
    </row>
    <row r="18" spans="1:14" s="43" customFormat="1">
      <c r="A18" s="275"/>
      <c r="B18" s="221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117845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126271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'[4]Sch C'!D10</f>
        <v>81360</v>
      </c>
      <c r="D21" s="277">
        <f>'[4]Sch C'!F10</f>
        <v>54098</v>
      </c>
      <c r="E21" s="263">
        <f t="shared" ref="E21:E56" si="2">SUM(C21:D21)</f>
        <v>135458</v>
      </c>
      <c r="F21" s="180"/>
      <c r="G21" s="180">
        <f t="shared" ref="G21:G57" si="3">IF(ISERROR(E21+F21),"",(E21+F21))</f>
        <v>135458</v>
      </c>
      <c r="H21" s="181">
        <f>IF(ISERROR(G21/$G$183),"",(G21/$G$183))</f>
        <v>4.5855683823824427E-2</v>
      </c>
      <c r="J21" s="265">
        <v>3998</v>
      </c>
      <c r="K21" s="265">
        <v>4368</v>
      </c>
      <c r="M21" s="242">
        <f>IFERROR(G21/G$198,0)</f>
        <v>6.4207233255913163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'[4]Sch C'!D11</f>
        <v>0</v>
      </c>
      <c r="D22" s="277">
        <f>'[4]Sch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'[4]Sch C'!D12</f>
        <v>57058</v>
      </c>
      <c r="D23" s="277">
        <f>'[4]Sch C'!F12</f>
        <v>25344</v>
      </c>
      <c r="E23" s="263">
        <f t="shared" si="2"/>
        <v>82402</v>
      </c>
      <c r="F23" s="183"/>
      <c r="G23" s="183">
        <f t="shared" si="3"/>
        <v>82402</v>
      </c>
      <c r="H23" s="181">
        <f t="shared" si="4"/>
        <v>2.789499371355535E-2</v>
      </c>
      <c r="J23" s="189">
        <v>3600</v>
      </c>
      <c r="K23" s="189">
        <v>4203</v>
      </c>
      <c r="M23" s="242">
        <f t="shared" si="5"/>
        <v>3.9058633928994642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'[4]Sch C'!D13</f>
        <v>28570</v>
      </c>
      <c r="D24" s="277">
        <f>'[4]Sch C'!F13</f>
        <v>53582</v>
      </c>
      <c r="E24" s="263">
        <f t="shared" si="2"/>
        <v>82152</v>
      </c>
      <c r="F24" s="183"/>
      <c r="G24" s="183">
        <f t="shared" si="3"/>
        <v>82152</v>
      </c>
      <c r="H24" s="181">
        <f t="shared" si="4"/>
        <v>2.7810362898424784E-2</v>
      </c>
      <c r="J24" s="136"/>
      <c r="K24" s="136"/>
      <c r="M24" s="242">
        <f t="shared" si="5"/>
        <v>3.894013366829407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'[4]Sch C'!D14</f>
        <v>0</v>
      </c>
      <c r="D25" s="277">
        <f>'[4]Sch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'[4]Sch C'!D15</f>
        <v>208019</v>
      </c>
      <c r="D26" s="277">
        <f>'[4]Sch C'!F15</f>
        <v>-208019</v>
      </c>
      <c r="E26" s="263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42">
        <f t="shared" si="5"/>
        <v>0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'[4]Sch C'!D16</f>
        <v>0</v>
      </c>
      <c r="D27" s="277">
        <f>'[4]Sch C'!F16</f>
        <v>0</v>
      </c>
      <c r="E27" s="263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42">
        <f t="shared" si="5"/>
        <v>0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'[4]Sch C'!D17</f>
        <v>207</v>
      </c>
      <c r="D28" s="277">
        <f>'[4]Sch C'!F17</f>
        <v>0</v>
      </c>
      <c r="E28" s="263">
        <f t="shared" si="2"/>
        <v>207</v>
      </c>
      <c r="F28" s="183"/>
      <c r="G28" s="183">
        <f t="shared" si="3"/>
        <v>207</v>
      </c>
      <c r="H28" s="181">
        <f t="shared" si="4"/>
        <v>7.0074314928108026E-5</v>
      </c>
      <c r="J28" s="136"/>
      <c r="K28" s="136"/>
      <c r="M28" s="242">
        <f t="shared" si="5"/>
        <v>9.8118215860074891E-3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'[4]Sch C'!D18</f>
        <v>8847</v>
      </c>
      <c r="D29" s="277">
        <f>'[4]Sch C'!F18</f>
        <v>6472</v>
      </c>
      <c r="E29" s="263">
        <f t="shared" si="2"/>
        <v>15319</v>
      </c>
      <c r="F29" s="183"/>
      <c r="G29" s="183">
        <f t="shared" si="3"/>
        <v>15319</v>
      </c>
      <c r="H29" s="181">
        <f t="shared" si="4"/>
        <v>5.1858378279405161E-3</v>
      </c>
      <c r="J29" s="136"/>
      <c r="K29" s="136"/>
      <c r="M29" s="242">
        <f t="shared" si="5"/>
        <v>0.72612219746883444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'[4]Sch C'!D19</f>
        <v>9849</v>
      </c>
      <c r="D30" s="277">
        <f>'[4]Sch C'!F19</f>
        <v>940</v>
      </c>
      <c r="E30" s="263">
        <f t="shared" si="2"/>
        <v>10789</v>
      </c>
      <c r="F30" s="183"/>
      <c r="G30" s="183">
        <f t="shared" si="3"/>
        <v>10789</v>
      </c>
      <c r="H30" s="181">
        <f t="shared" si="4"/>
        <v>3.6523274577746736E-3</v>
      </c>
      <c r="J30" s="136"/>
      <c r="K30" s="136"/>
      <c r="M30" s="242">
        <f t="shared" si="5"/>
        <v>0.51139972507939513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'[4]Sch C'!D20</f>
        <v>13805</v>
      </c>
      <c r="D31" s="277">
        <f>'[4]Sch C'!F20</f>
        <v>1281</v>
      </c>
      <c r="E31" s="263">
        <f t="shared" si="2"/>
        <v>15086</v>
      </c>
      <c r="F31" s="183"/>
      <c r="G31" s="183">
        <f t="shared" si="3"/>
        <v>15086</v>
      </c>
      <c r="H31" s="181">
        <f t="shared" si="4"/>
        <v>5.1069619082388289E-3</v>
      </c>
      <c r="J31" s="136"/>
      <c r="K31" s="136"/>
      <c r="M31" s="242">
        <f t="shared" si="5"/>
        <v>0.71507797317154098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'[4]Sch C'!D21</f>
        <v>4150</v>
      </c>
      <c r="D32" s="277">
        <f>'[4]Sch C'!F21</f>
        <v>4945</v>
      </c>
      <c r="E32" s="263">
        <f t="shared" si="2"/>
        <v>9095</v>
      </c>
      <c r="F32" s="183"/>
      <c r="G32" s="183">
        <f t="shared" si="3"/>
        <v>9095</v>
      </c>
      <c r="H32" s="181">
        <f t="shared" si="4"/>
        <v>3.0788690544499638E-3</v>
      </c>
      <c r="J32" s="136"/>
      <c r="K32" s="136"/>
      <c r="M32" s="242">
        <f t="shared" si="5"/>
        <v>0.43110394842868655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'[4]Sch C'!D22</f>
        <v>0</v>
      </c>
      <c r="D33" s="277">
        <f>'[4]Sch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'[4]Sch C'!D23</f>
        <v>10963</v>
      </c>
      <c r="D34" s="277">
        <f>'[4]Sch C'!F23</f>
        <v>16138</v>
      </c>
      <c r="E34" s="263">
        <f t="shared" si="2"/>
        <v>27101</v>
      </c>
      <c r="F34" s="183"/>
      <c r="G34" s="183">
        <f t="shared" si="3"/>
        <v>27101</v>
      </c>
      <c r="H34" s="181">
        <f t="shared" si="4"/>
        <v>9.1743188834137943E-3</v>
      </c>
      <c r="J34" s="136"/>
      <c r="K34" s="136"/>
      <c r="M34" s="242">
        <f t="shared" si="5"/>
        <v>1.2845902260984974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'[4]Sch C'!D24</f>
        <v>10418</v>
      </c>
      <c r="D35" s="277">
        <f>'[4]Sch C'!F24</f>
        <v>13435</v>
      </c>
      <c r="E35" s="263">
        <f t="shared" si="2"/>
        <v>23853</v>
      </c>
      <c r="F35" s="183"/>
      <c r="G35" s="183">
        <f t="shared" si="3"/>
        <v>23853</v>
      </c>
      <c r="H35" s="181">
        <f t="shared" si="4"/>
        <v>8.0747953332374906E-3</v>
      </c>
      <c r="J35" s="136"/>
      <c r="K35" s="136"/>
      <c r="M35" s="242">
        <f t="shared" si="5"/>
        <v>1.1306346873963122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'[4]Sch C'!D25</f>
        <v>0</v>
      </c>
      <c r="D36" s="277">
        <f>'[4]Sch C'!F25</f>
        <v>0</v>
      </c>
      <c r="E36" s="263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42">
        <f t="shared" si="5"/>
        <v>0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'[4]Sch C'!D26</f>
        <v>0</v>
      </c>
      <c r="D37" s="277">
        <f>'[4]Sch C'!F26</f>
        <v>0</v>
      </c>
      <c r="E37" s="263">
        <f t="shared" si="2"/>
        <v>0</v>
      </c>
      <c r="F37" s="183"/>
      <c r="G37" s="183">
        <f t="shared" si="3"/>
        <v>0</v>
      </c>
      <c r="H37" s="181">
        <f t="shared" si="4"/>
        <v>0</v>
      </c>
      <c r="J37" s="136"/>
      <c r="K37" s="136"/>
      <c r="M37" s="242">
        <f t="shared" si="5"/>
        <v>0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'[4]Sch C'!D27</f>
        <v>260</v>
      </c>
      <c r="D38" s="277">
        <f>'[4]Sch C'!F27</f>
        <v>171</v>
      </c>
      <c r="E38" s="263">
        <f t="shared" si="2"/>
        <v>431</v>
      </c>
      <c r="F38" s="183"/>
      <c r="G38" s="183">
        <f t="shared" si="3"/>
        <v>431</v>
      </c>
      <c r="H38" s="181">
        <f t="shared" si="4"/>
        <v>1.4590352528509449E-4</v>
      </c>
      <c r="J38" s="136"/>
      <c r="K38" s="136"/>
      <c r="M38" s="242">
        <f t="shared" si="5"/>
        <v>2.0429444944778878E-2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'[4]Sch C'!D28</f>
        <v>2170</v>
      </c>
      <c r="D39" s="277">
        <f>'[4]Sch C'!F28</f>
        <v>-2170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'[4]Sch C'!D29</f>
        <v>0</v>
      </c>
      <c r="D40" s="277">
        <f>'[4]Sch C'!F29</f>
        <v>0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'[4]Sch C'!D30</f>
        <v>0</v>
      </c>
      <c r="D41" s="277">
        <f>'[4]Sch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'[4]Sch C'!D31</f>
        <v>0</v>
      </c>
      <c r="D42" s="277">
        <f>'[4]Sch C'!F31</f>
        <v>182</v>
      </c>
      <c r="E42" s="263">
        <f t="shared" si="2"/>
        <v>182</v>
      </c>
      <c r="F42" s="183"/>
      <c r="G42" s="183">
        <f t="shared" si="3"/>
        <v>182</v>
      </c>
      <c r="H42" s="181">
        <f t="shared" si="4"/>
        <v>6.1611233415051505E-5</v>
      </c>
      <c r="J42" s="136"/>
      <c r="K42" s="136"/>
      <c r="M42" s="242">
        <f t="shared" si="5"/>
        <v>8.6268189790017543E-3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'[4]Sch C'!D32</f>
        <v>0</v>
      </c>
      <c r="D43" s="277">
        <f>'[4]Sch C'!F32</f>
        <v>0</v>
      </c>
      <c r="E43" s="263">
        <f t="shared" si="2"/>
        <v>0</v>
      </c>
      <c r="F43" s="183"/>
      <c r="G43" s="183">
        <f t="shared" si="3"/>
        <v>0</v>
      </c>
      <c r="H43" s="181">
        <f t="shared" si="4"/>
        <v>0</v>
      </c>
      <c r="J43" s="136"/>
      <c r="K43" s="136"/>
      <c r="M43" s="242">
        <f t="shared" si="5"/>
        <v>0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'[4]Sch C'!D33</f>
        <v>0</v>
      </c>
      <c r="D44" s="277">
        <f>'[4]Sch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'[4]Sch C'!D34</f>
        <v>178903</v>
      </c>
      <c r="D45" s="277">
        <f>'[4]Sch C'!F34</f>
        <v>0</v>
      </c>
      <c r="E45" s="263">
        <f t="shared" si="2"/>
        <v>178903</v>
      </c>
      <c r="F45" s="183"/>
      <c r="G45" s="183">
        <f t="shared" si="3"/>
        <v>178903</v>
      </c>
      <c r="H45" s="181">
        <f t="shared" si="4"/>
        <v>6.0562826877214058E-2</v>
      </c>
      <c r="J45" s="136"/>
      <c r="K45" s="136"/>
      <c r="M45" s="242">
        <f t="shared" si="5"/>
        <v>8.4800208560458827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'[4]Sch C'!D35</f>
        <v>0</v>
      </c>
      <c r="D46" s="277">
        <f>'[4]Sch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'[4]Sch C'!D36</f>
        <v>0</v>
      </c>
      <c r="D47" s="277">
        <f>'[4]Sch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'[4]Sch C'!D37</f>
        <v>0</v>
      </c>
      <c r="D48" s="277">
        <f>'[4]Sch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'[4]Sch C'!D38</f>
        <v>0</v>
      </c>
      <c r="D49" s="277">
        <f>'[4]Sch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'[4]Sch C'!D39</f>
        <v>548</v>
      </c>
      <c r="D50" s="277">
        <f>'[4]Sch C'!F39</f>
        <v>39</v>
      </c>
      <c r="E50" s="263">
        <f t="shared" si="2"/>
        <v>587</v>
      </c>
      <c r="F50" s="183"/>
      <c r="G50" s="183">
        <f t="shared" si="3"/>
        <v>587</v>
      </c>
      <c r="H50" s="181">
        <f t="shared" si="4"/>
        <v>1.987131539265672E-4</v>
      </c>
      <c r="J50" s="136"/>
      <c r="K50" s="136"/>
      <c r="M50" s="242">
        <f t="shared" si="5"/>
        <v>2.7823861212494666E-2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'[4]Sch C'!D40</f>
        <v>837</v>
      </c>
      <c r="D51" s="277">
        <f>'[4]Sch C'!F40</f>
        <v>250</v>
      </c>
      <c r="E51" s="263">
        <f t="shared" si="2"/>
        <v>1087</v>
      </c>
      <c r="F51" s="183"/>
      <c r="G51" s="183">
        <f t="shared" si="3"/>
        <v>1087</v>
      </c>
      <c r="H51" s="181">
        <f t="shared" si="4"/>
        <v>3.6797478418769771E-4</v>
      </c>
      <c r="J51" s="136"/>
      <c r="K51" s="136"/>
      <c r="M51" s="242">
        <f t="shared" si="5"/>
        <v>5.1523913352609377E-2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'[4]Sch C'!D41</f>
        <v>2717</v>
      </c>
      <c r="D52" s="277">
        <f>'[4]Sch C'!F41</f>
        <v>0</v>
      </c>
      <c r="E52" s="263">
        <f t="shared" si="2"/>
        <v>2717</v>
      </c>
      <c r="F52" s="183"/>
      <c r="G52" s="183">
        <f t="shared" si="3"/>
        <v>2717</v>
      </c>
      <c r="H52" s="181">
        <f t="shared" si="4"/>
        <v>9.1976769883898304E-4</v>
      </c>
      <c r="J52" s="136"/>
      <c r="K52" s="136"/>
      <c r="M52" s="242">
        <f t="shared" si="5"/>
        <v>0.12878608332938332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'[4]Sch C'!D42</f>
        <v>0</v>
      </c>
      <c r="D53" s="277">
        <f>'[4]Sch C'!F42</f>
        <v>0</v>
      </c>
      <c r="E53" s="263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42">
        <f t="shared" si="5"/>
        <v>0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'[4]Sch C'!D43</f>
        <v>0</v>
      </c>
      <c r="D54" s="277">
        <f>'[4]Sch C'!F43</f>
        <v>0</v>
      </c>
      <c r="E54" s="263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42">
        <f t="shared" si="5"/>
        <v>0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'[4]Sch C'!D44</f>
        <v>0</v>
      </c>
      <c r="D55" s="277">
        <f>'[4]Sch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'[4]Sch C'!D45</f>
        <v>188</v>
      </c>
      <c r="D56" s="277">
        <f>'[4]Sch C'!F45</f>
        <v>0</v>
      </c>
      <c r="E56" s="263">
        <f t="shared" si="2"/>
        <v>188</v>
      </c>
      <c r="F56" s="183"/>
      <c r="G56" s="183">
        <f t="shared" si="3"/>
        <v>188</v>
      </c>
      <c r="H56" s="181">
        <f t="shared" si="4"/>
        <v>6.3642372978185065E-5</v>
      </c>
      <c r="J56" s="136"/>
      <c r="K56" s="136"/>
      <c r="M56" s="242">
        <f t="shared" si="5"/>
        <v>8.9112196046831297E-3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618869</v>
      </c>
      <c r="D57" s="277">
        <f>SUM(D21:D56)</f>
        <v>-33312</v>
      </c>
      <c r="E57" s="183">
        <f>SUM(E21:E56)</f>
        <v>585557</v>
      </c>
      <c r="F57" s="183">
        <f>SUM(F21:F56)</f>
        <v>0</v>
      </c>
      <c r="G57" s="183">
        <f t="shared" si="3"/>
        <v>585557</v>
      </c>
      <c r="H57" s="181">
        <f t="shared" si="4"/>
        <v>0.19822466486163356</v>
      </c>
      <c r="J57" s="136"/>
      <c r="K57" s="136"/>
      <c r="M57" s="242">
        <f t="shared" si="5"/>
        <v>27.755462862018298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'[4]Sch C'!D57</f>
        <v>327185</v>
      </c>
      <c r="D60" s="277">
        <f>'[4]Sch C'!F57</f>
        <v>-311432</v>
      </c>
      <c r="E60" s="263">
        <f t="shared" ref="E60:E76" si="6">SUM(C60:D60)</f>
        <v>15753</v>
      </c>
      <c r="F60" s="179"/>
      <c r="G60" s="179">
        <f>IF(ISERROR(E60+F60),"",(E60+F60))</f>
        <v>15753</v>
      </c>
      <c r="H60" s="181">
        <f>IF(ISERROR(G60/$G$183),"",(G60/$G$183))</f>
        <v>5.3327569230071769E-3</v>
      </c>
      <c r="J60" s="136"/>
      <c r="K60" s="136"/>
      <c r="M60" s="242">
        <f>IFERROR(G60/G$198,0)</f>
        <v>0.746693842726454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'[4]Sch C'!D58</f>
        <v>309</v>
      </c>
      <c r="D61" s="277">
        <f>'[4]Sch C'!F58</f>
        <v>21695</v>
      </c>
      <c r="E61" s="263">
        <f t="shared" si="6"/>
        <v>22004</v>
      </c>
      <c r="F61" s="179"/>
      <c r="G61" s="179">
        <f t="shared" ref="G61:G76" si="7">IF(ISERROR(E61+F61),"",(E61+F61))</f>
        <v>22004</v>
      </c>
      <c r="H61" s="181">
        <f t="shared" ref="H61:H76" si="8">IF(ISERROR(G61/$G$183),"",(G61/$G$183))</f>
        <v>7.4488658245318307E-3</v>
      </c>
      <c r="J61" s="136"/>
      <c r="K61" s="136"/>
      <c r="M61" s="242">
        <f t="shared" ref="M61:M77" si="9">IFERROR(G61/G$198,0)</f>
        <v>1.0429918945821681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'[4]Sch C'!D59</f>
        <v>0</v>
      </c>
      <c r="D62" s="277">
        <f>'[4]Sch C'!F59</f>
        <v>0</v>
      </c>
      <c r="E62" s="263">
        <f t="shared" si="6"/>
        <v>0</v>
      </c>
      <c r="F62" s="179"/>
      <c r="G62" s="179">
        <f t="shared" si="7"/>
        <v>0</v>
      </c>
      <c r="H62" s="181">
        <f t="shared" si="8"/>
        <v>0</v>
      </c>
      <c r="J62" s="136"/>
      <c r="K62" s="136"/>
      <c r="M62" s="242">
        <f t="shared" si="9"/>
        <v>0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'[4]Sch C'!D60</f>
        <v>14042</v>
      </c>
      <c r="D63" s="277">
        <f>'[4]Sch C'!F60</f>
        <v>0</v>
      </c>
      <c r="E63" s="263">
        <f t="shared" si="6"/>
        <v>14042</v>
      </c>
      <c r="F63" s="179"/>
      <c r="G63" s="179">
        <f t="shared" si="7"/>
        <v>14042</v>
      </c>
      <c r="H63" s="181">
        <f t="shared" si="8"/>
        <v>4.7535436242535888E-3</v>
      </c>
      <c r="J63" s="136"/>
      <c r="K63" s="136"/>
      <c r="M63" s="242">
        <f t="shared" si="9"/>
        <v>0.66559226430298146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'[4]Sch C'!D61</f>
        <v>37891</v>
      </c>
      <c r="D64" s="277">
        <f>'[4]Sch C'!F61</f>
        <v>0</v>
      </c>
      <c r="E64" s="263">
        <f t="shared" si="6"/>
        <v>37891</v>
      </c>
      <c r="F64" s="179"/>
      <c r="G64" s="179">
        <f t="shared" si="7"/>
        <v>37891</v>
      </c>
      <c r="H64" s="181">
        <f t="shared" si="8"/>
        <v>1.2826984864448991E-2</v>
      </c>
      <c r="J64" s="136"/>
      <c r="K64" s="136"/>
      <c r="M64" s="242">
        <f t="shared" si="9"/>
        <v>1.7960373512821728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'[4]Sch C'!D62</f>
        <v>0</v>
      </c>
      <c r="D65" s="277">
        <f>'[4]Sch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'[4]Sch C'!D63</f>
        <v>0</v>
      </c>
      <c r="D66" s="277">
        <f>'[4]Sch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'[4]Sch C'!D64</f>
        <v>3999</v>
      </c>
      <c r="D67" s="277">
        <f>'[4]Sch C'!F64</f>
        <v>7189</v>
      </c>
      <c r="E67" s="263">
        <f t="shared" si="6"/>
        <v>11188</v>
      </c>
      <c r="F67" s="179"/>
      <c r="G67" s="179">
        <f t="shared" si="7"/>
        <v>11188</v>
      </c>
      <c r="H67" s="181">
        <f t="shared" si="8"/>
        <v>3.7873982387230561E-3</v>
      </c>
      <c r="J67" s="136"/>
      <c r="K67" s="136"/>
      <c r="M67" s="242">
        <f t="shared" si="9"/>
        <v>0.53031236668720672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'[4]Sch C'!D65</f>
        <v>0</v>
      </c>
      <c r="D68" s="277">
        <f>'[4]Sch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'[4]Sch C'!D66</f>
        <v>0</v>
      </c>
      <c r="D69" s="277">
        <f>'[4]Sch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'[4]Sch C'!D67</f>
        <v>0</v>
      </c>
      <c r="D70" s="277">
        <f>'[4]Sch C'!F67</f>
        <v>605</v>
      </c>
      <c r="E70" s="263">
        <f t="shared" si="6"/>
        <v>605</v>
      </c>
      <c r="F70" s="179"/>
      <c r="G70" s="179">
        <f t="shared" si="7"/>
        <v>605</v>
      </c>
      <c r="H70" s="181">
        <f t="shared" si="8"/>
        <v>2.0480657261596788E-4</v>
      </c>
      <c r="J70" s="136"/>
      <c r="K70" s="136"/>
      <c r="M70" s="242">
        <f t="shared" si="9"/>
        <v>2.8677063089538796E-2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'[4]Sch C'!D68</f>
        <v>0</v>
      </c>
      <c r="D71" s="277">
        <f>'[4]Sch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'[4]Sch C'!D69</f>
        <v>878</v>
      </c>
      <c r="D72" s="277">
        <f>'[4]Sch C'!F69</f>
        <v>0</v>
      </c>
      <c r="E72" s="263">
        <f t="shared" si="6"/>
        <v>878</v>
      </c>
      <c r="F72" s="179"/>
      <c r="G72" s="179">
        <f t="shared" si="7"/>
        <v>878</v>
      </c>
      <c r="H72" s="181">
        <f t="shared" si="8"/>
        <v>2.9722342273854512E-4</v>
      </c>
      <c r="J72" s="136"/>
      <c r="K72" s="136"/>
      <c r="M72" s="242">
        <f t="shared" si="9"/>
        <v>4.1617291558041426E-2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'[4]Sch C'!D70</f>
        <v>0</v>
      </c>
      <c r="D73" s="277">
        <f>'[4]Sch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'[4]Sch C'!D71</f>
        <v>0</v>
      </c>
      <c r="D74" s="277">
        <f>'[4]Sch C'!F71</f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'[4]Sch C'!D72</f>
        <v>0</v>
      </c>
      <c r="D75" s="277">
        <f>'[4]Sch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'[4]Sch C'!D73</f>
        <v>0</v>
      </c>
      <c r="D76" s="277">
        <f>'[4]Sch C'!F73</f>
        <v>500</v>
      </c>
      <c r="E76" s="263">
        <f t="shared" si="6"/>
        <v>500</v>
      </c>
      <c r="F76" s="179"/>
      <c r="G76" s="179">
        <f t="shared" si="7"/>
        <v>500</v>
      </c>
      <c r="H76" s="181">
        <f t="shared" si="8"/>
        <v>1.6926163026113048E-4</v>
      </c>
      <c r="J76" s="136"/>
      <c r="K76" s="136"/>
      <c r="M76" s="242">
        <f t="shared" si="9"/>
        <v>2.3700052140114707E-2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384304</v>
      </c>
      <c r="D77" s="277">
        <f>SUM(D60:D76)</f>
        <v>-281443</v>
      </c>
      <c r="E77" s="182">
        <f>SUM(E60:E76)</f>
        <v>102861</v>
      </c>
      <c r="F77" s="182">
        <f>SUM(F60:F76)</f>
        <v>0</v>
      </c>
      <c r="G77" s="183">
        <f>IF(ISERROR(E77+F77),"",(E77+F77))</f>
        <v>102861</v>
      </c>
      <c r="H77" s="181">
        <f>IF(ISERROR(G77/$G$183),"",(G77/$G$183))</f>
        <v>3.4820841100580285E-2</v>
      </c>
      <c r="J77" s="136"/>
      <c r="K77" s="136"/>
      <c r="M77" s="242">
        <f t="shared" si="9"/>
        <v>4.8756221263686781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'[4]Sch C'!D78</f>
        <v>34582</v>
      </c>
      <c r="D80" s="277">
        <f>'[4]Sch C'!F78</f>
        <v>0</v>
      </c>
      <c r="E80" s="263">
        <f t="shared" ref="E80:E91" si="10">SUM(C80:D80)</f>
        <v>34582</v>
      </c>
      <c r="F80" s="180"/>
      <c r="G80" s="180">
        <f>IF(ISERROR(E80+F80),"",(E80+F80))</f>
        <v>34582</v>
      </c>
      <c r="H80" s="181">
        <f t="shared" ref="H80:H92" si="11">IF(ISERROR(G80/$G$183),"",(G80/$G$183))</f>
        <v>1.170681139538083E-2</v>
      </c>
      <c r="J80" s="265">
        <v>3313</v>
      </c>
      <c r="K80" s="265">
        <v>3469</v>
      </c>
      <c r="M80" s="242">
        <f t="shared" ref="M80:M92" si="12">IFERROR(G80/G$198,0)</f>
        <v>1.6391904062188938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'[4]Sch C'!D79</f>
        <v>6194</v>
      </c>
      <c r="D81" s="277">
        <f>'[4]Sch C'!F79</f>
        <v>0</v>
      </c>
      <c r="E81" s="263">
        <f t="shared" si="10"/>
        <v>6194</v>
      </c>
      <c r="F81" s="183"/>
      <c r="G81" s="183">
        <f>IF(ISERROR(E81+F81),"",(E81+F81))</f>
        <v>6194</v>
      </c>
      <c r="H81" s="181">
        <f t="shared" si="11"/>
        <v>2.0968130756748847E-3</v>
      </c>
      <c r="J81" s="136"/>
      <c r="K81" s="136"/>
      <c r="M81" s="242">
        <f t="shared" si="12"/>
        <v>0.29359624591174099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'[4]Sch C'!D80</f>
        <v>4886</v>
      </c>
      <c r="D82" s="277">
        <f>'[4]Sch C'!F80</f>
        <v>0</v>
      </c>
      <c r="E82" s="263">
        <f t="shared" si="10"/>
        <v>4886</v>
      </c>
      <c r="F82" s="183"/>
      <c r="G82" s="183">
        <f>IF(ISERROR(E82+F82),"",(E82+F82))</f>
        <v>4886</v>
      </c>
      <c r="H82" s="181">
        <f t="shared" si="11"/>
        <v>1.6540246509117672E-3</v>
      </c>
      <c r="J82" s="136"/>
      <c r="K82" s="136"/>
      <c r="M82" s="242">
        <f t="shared" si="12"/>
        <v>0.23159690951320092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'[4]Sch C'!D81</f>
        <v>3782</v>
      </c>
      <c r="D83" s="277">
        <f>'[4]Sch C'!F81</f>
        <v>0</v>
      </c>
      <c r="E83" s="263">
        <f t="shared" si="10"/>
        <v>3782</v>
      </c>
      <c r="F83" s="183"/>
      <c r="G83" s="183">
        <f>IF(ISERROR(E83+F83),"",(E83+F83))</f>
        <v>3782</v>
      </c>
      <c r="H83" s="181">
        <f t="shared" si="11"/>
        <v>1.2802949712951909E-3</v>
      </c>
      <c r="J83" s="136"/>
      <c r="K83" s="136"/>
      <c r="M83" s="242">
        <f t="shared" si="12"/>
        <v>0.17926719438782765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'[4]Sch C'!D82</f>
        <v>215</v>
      </c>
      <c r="D84" s="277">
        <f>'[4]Sch C'!F82</f>
        <v>0</v>
      </c>
      <c r="E84" s="263">
        <f t="shared" si="10"/>
        <v>215</v>
      </c>
      <c r="F84" s="183"/>
      <c r="G84" s="183">
        <f t="shared" ref="G84:G91" si="13">IF(ISERROR(E84+F84),"",(E84+F84))</f>
        <v>215</v>
      </c>
      <c r="H84" s="181">
        <f t="shared" si="11"/>
        <v>7.278250101228611E-5</v>
      </c>
      <c r="J84" s="136"/>
      <c r="K84" s="136"/>
      <c r="M84" s="242">
        <f t="shared" si="12"/>
        <v>1.0191022420249324E-2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'[4]Sch C'!D83</f>
        <v>5540</v>
      </c>
      <c r="D85" s="277">
        <f>'[4]Sch C'!F83</f>
        <v>0</v>
      </c>
      <c r="E85" s="263">
        <f t="shared" si="10"/>
        <v>5540</v>
      </c>
      <c r="F85" s="183"/>
      <c r="G85" s="183">
        <f t="shared" si="13"/>
        <v>5540</v>
      </c>
      <c r="H85" s="181">
        <f t="shared" si="11"/>
        <v>1.8754188632933259E-3</v>
      </c>
      <c r="J85" s="136"/>
      <c r="K85" s="136"/>
      <c r="M85" s="242">
        <f t="shared" si="12"/>
        <v>0.26259657771247097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'[4]Sch C'!D84</f>
        <v>5997</v>
      </c>
      <c r="D86" s="277">
        <f>'[4]Sch C'!F84</f>
        <v>0</v>
      </c>
      <c r="E86" s="263">
        <f t="shared" si="10"/>
        <v>5997</v>
      </c>
      <c r="F86" s="183"/>
      <c r="G86" s="183">
        <f t="shared" si="13"/>
        <v>5997</v>
      </c>
      <c r="H86" s="181">
        <f t="shared" si="11"/>
        <v>2.0301239933519992E-3</v>
      </c>
      <c r="J86" s="136"/>
      <c r="K86" s="136"/>
      <c r="M86" s="242">
        <f t="shared" si="12"/>
        <v>0.28425842536853579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'[4]Sch C'!D85</f>
        <v>4465</v>
      </c>
      <c r="D87" s="277">
        <f>'[4]Sch C'!F85</f>
        <v>0</v>
      </c>
      <c r="E87" s="263">
        <f t="shared" si="10"/>
        <v>4465</v>
      </c>
      <c r="F87" s="183"/>
      <c r="G87" s="183">
        <f t="shared" si="13"/>
        <v>4465</v>
      </c>
      <c r="H87" s="181">
        <f t="shared" si="11"/>
        <v>1.5115063582318952E-3</v>
      </c>
      <c r="J87" s="136"/>
      <c r="K87" s="136"/>
      <c r="M87" s="242">
        <f t="shared" si="12"/>
        <v>0.21164146561122435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'[4]Sch C'!D86</f>
        <v>24046</v>
      </c>
      <c r="D88" s="277">
        <f>'[4]Sch C'!F86</f>
        <v>0</v>
      </c>
      <c r="E88" s="263">
        <f t="shared" si="10"/>
        <v>24046</v>
      </c>
      <c r="F88" s="183"/>
      <c r="G88" s="183">
        <f t="shared" si="13"/>
        <v>24046</v>
      </c>
      <c r="H88" s="181">
        <f t="shared" si="11"/>
        <v>8.140130322518287E-3</v>
      </c>
      <c r="J88" s="136"/>
      <c r="K88" s="136"/>
      <c r="M88" s="242">
        <f t="shared" si="12"/>
        <v>1.1397829075223966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'[4]Sch C'!D87</f>
        <v>52531</v>
      </c>
      <c r="D89" s="277">
        <f>'[4]Sch C'!F87</f>
        <v>0</v>
      </c>
      <c r="E89" s="263">
        <f t="shared" si="10"/>
        <v>52531</v>
      </c>
      <c r="F89" s="183"/>
      <c r="G89" s="183">
        <f t="shared" si="13"/>
        <v>52531</v>
      </c>
      <c r="H89" s="181">
        <f t="shared" si="11"/>
        <v>1.7782965398494891E-2</v>
      </c>
      <c r="J89" s="136"/>
      <c r="K89" s="136"/>
      <c r="M89" s="242">
        <f t="shared" si="12"/>
        <v>2.4899748779447313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'[4]Sch C'!D88</f>
        <v>0</v>
      </c>
      <c r="D90" s="277">
        <f>'[4]Sch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'[4]Sch C'!D89</f>
        <v>0</v>
      </c>
      <c r="D91" s="277">
        <f>'[4]Sch C'!F89</f>
        <v>0</v>
      </c>
      <c r="E91" s="263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42">
        <f t="shared" si="12"/>
        <v>0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142238</v>
      </c>
      <c r="D92" s="277">
        <f>SUM(D80:D91)</f>
        <v>0</v>
      </c>
      <c r="E92" s="183">
        <f>SUM(E80:E91)</f>
        <v>142238</v>
      </c>
      <c r="F92" s="183">
        <f>SUM(F80:F91)</f>
        <v>0</v>
      </c>
      <c r="G92" s="183">
        <f>IF(ISERROR(E92+F92),"",(E92+F92))</f>
        <v>142238</v>
      </c>
      <c r="H92" s="181">
        <f t="shared" si="11"/>
        <v>4.8150871530165361E-2</v>
      </c>
      <c r="J92" s="136"/>
      <c r="K92" s="136"/>
      <c r="M92" s="242">
        <f t="shared" si="12"/>
        <v>6.742096032611272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'[4]Sch C'!D93</f>
        <v>135234</v>
      </c>
      <c r="D95" s="277">
        <f>'[4]Sch C'!F93</f>
        <v>0</v>
      </c>
      <c r="E95" s="263">
        <f t="shared" ref="E95:E100" si="14">SUM(C95:D95)</f>
        <v>135234</v>
      </c>
      <c r="F95" s="180"/>
      <c r="G95" s="180">
        <f t="shared" ref="G95:G101" si="15">IF(ISERROR(E95+F95),"",(E95+F95))</f>
        <v>135234</v>
      </c>
      <c r="H95" s="181">
        <f t="shared" ref="H95:H101" si="16">IF(ISERROR(G95/$G$183),"",(G95/$G$183))</f>
        <v>4.5779854613467445E-2</v>
      </c>
      <c r="J95" s="265">
        <v>11433</v>
      </c>
      <c r="K95" s="265">
        <v>12174</v>
      </c>
      <c r="M95" s="242">
        <f t="shared" ref="M95:M101" si="17">IFERROR(G95/G$198,0)</f>
        <v>6.4101057022325447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'[4]Sch C'!D94</f>
        <v>21441</v>
      </c>
      <c r="D96" s="277">
        <f>'[4]Sch C'!F94</f>
        <v>0</v>
      </c>
      <c r="E96" s="263">
        <f t="shared" si="14"/>
        <v>21441</v>
      </c>
      <c r="F96" s="183"/>
      <c r="G96" s="183">
        <f t="shared" si="15"/>
        <v>21441</v>
      </c>
      <c r="H96" s="181">
        <f t="shared" si="16"/>
        <v>7.2582772288577978E-3</v>
      </c>
      <c r="J96" s="136"/>
      <c r="K96" s="136"/>
      <c r="M96" s="242">
        <f t="shared" si="17"/>
        <v>1.016305635872399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'[4]Sch C'!D95</f>
        <v>5443</v>
      </c>
      <c r="D97" s="277">
        <f>'[4]Sch C'!F95</f>
        <v>0</v>
      </c>
      <c r="E97" s="263">
        <f t="shared" si="14"/>
        <v>5443</v>
      </c>
      <c r="F97" s="183"/>
      <c r="G97" s="183">
        <f t="shared" si="15"/>
        <v>5443</v>
      </c>
      <c r="H97" s="181">
        <f t="shared" si="16"/>
        <v>1.8425821070226665E-3</v>
      </c>
      <c r="J97" s="136"/>
      <c r="K97" s="136"/>
      <c r="M97" s="242">
        <f t="shared" si="17"/>
        <v>0.25799876759728874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'[4]Sch C'!D96</f>
        <v>153000</v>
      </c>
      <c r="D98" s="277">
        <f>'[4]Sch C'!F96</f>
        <v>0</v>
      </c>
      <c r="E98" s="263">
        <f t="shared" si="14"/>
        <v>153000</v>
      </c>
      <c r="F98" s="183"/>
      <c r="G98" s="183">
        <f t="shared" si="15"/>
        <v>153000</v>
      </c>
      <c r="H98" s="181">
        <f t="shared" si="16"/>
        <v>5.1794058859905928E-2</v>
      </c>
      <c r="J98" s="136"/>
      <c r="K98" s="136"/>
      <c r="M98" s="242">
        <f t="shared" si="17"/>
        <v>7.2522159548751004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'[4]Sch C'!D97</f>
        <v>16524</v>
      </c>
      <c r="D99" s="277">
        <f>'[4]Sch C'!F97</f>
        <v>0</v>
      </c>
      <c r="E99" s="263">
        <f t="shared" si="14"/>
        <v>16524</v>
      </c>
      <c r="F99" s="183"/>
      <c r="G99" s="183">
        <f t="shared" si="15"/>
        <v>16524</v>
      </c>
      <c r="H99" s="181">
        <f t="shared" si="16"/>
        <v>5.5937583568698409E-3</v>
      </c>
      <c r="J99" s="136"/>
      <c r="K99" s="136"/>
      <c r="M99" s="242">
        <f t="shared" si="17"/>
        <v>0.7832393231265109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'[4]Sch C'!D98</f>
        <v>0</v>
      </c>
      <c r="D100" s="277">
        <f>'[4]Sch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331642</v>
      </c>
      <c r="D101" s="277">
        <f>SUM(D95:D100)</f>
        <v>0</v>
      </c>
      <c r="E101" s="183">
        <f>SUM(E95:E100)</f>
        <v>331642</v>
      </c>
      <c r="F101" s="183">
        <f>SUM(F95:F100)</f>
        <v>0</v>
      </c>
      <c r="G101" s="183">
        <f t="shared" si="15"/>
        <v>331642</v>
      </c>
      <c r="H101" s="181">
        <f t="shared" si="16"/>
        <v>0.11226853116612368</v>
      </c>
      <c r="J101" s="136"/>
      <c r="K101" s="136"/>
      <c r="M101" s="242">
        <f t="shared" si="17"/>
        <v>15.719865383703844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'[4]Sch C'!D102</f>
        <v>25023</v>
      </c>
      <c r="D104" s="277">
        <f>'[4]Sch C'!F102</f>
        <v>0</v>
      </c>
      <c r="E104" s="263">
        <f t="shared" ref="E104:E109" si="18">SUM(C104:D104)</f>
        <v>25023</v>
      </c>
      <c r="F104" s="180"/>
      <c r="G104" s="180">
        <f t="shared" ref="G104:G110" si="19">IF(ISERROR(E104+F104),"",(E104+F104))</f>
        <v>25023</v>
      </c>
      <c r="H104" s="181">
        <f t="shared" ref="H104:H110" si="20">IF(ISERROR(G104/$G$183),"",(G104/$G$183))</f>
        <v>8.4708675480485371E-3</v>
      </c>
      <c r="J104" s="265">
        <v>2747</v>
      </c>
      <c r="K104" s="265">
        <v>2886</v>
      </c>
      <c r="M104" s="242">
        <f t="shared" ref="M104:M110" si="21">IFERROR(G104/G$198,0)</f>
        <v>1.1860928094041807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'[4]Sch C'!D103</f>
        <v>4249</v>
      </c>
      <c r="D105" s="277">
        <f>'[4]Sch C'!F103</f>
        <v>0</v>
      </c>
      <c r="E105" s="263">
        <f t="shared" si="18"/>
        <v>4249</v>
      </c>
      <c r="F105" s="183"/>
      <c r="G105" s="183">
        <f t="shared" si="19"/>
        <v>4249</v>
      </c>
      <c r="H105" s="181">
        <f t="shared" si="20"/>
        <v>1.4383853339590869E-3</v>
      </c>
      <c r="J105" s="136"/>
      <c r="K105" s="136"/>
      <c r="M105" s="242">
        <f t="shared" si="21"/>
        <v>0.20140304308669479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'[4]Sch C'!D104</f>
        <v>1957</v>
      </c>
      <c r="D106" s="277">
        <f>'[4]Sch C'!F104</f>
        <v>0</v>
      </c>
      <c r="E106" s="263">
        <f t="shared" si="18"/>
        <v>1957</v>
      </c>
      <c r="F106" s="183"/>
      <c r="G106" s="183">
        <f t="shared" si="19"/>
        <v>1957</v>
      </c>
      <c r="H106" s="181">
        <f t="shared" si="20"/>
        <v>6.6249002084206479E-4</v>
      </c>
      <c r="J106" s="136"/>
      <c r="K106" s="136"/>
      <c r="M106" s="242">
        <f t="shared" si="21"/>
        <v>9.2762004076408971E-2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'[4]Sch C'!D105</f>
        <v>0</v>
      </c>
      <c r="D107" s="277">
        <f>'[4]Sch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'[4]Sch C'!D106</f>
        <v>2365</v>
      </c>
      <c r="D108" s="277">
        <f>'[4]Sch C'!F106</f>
        <v>0</v>
      </c>
      <c r="E108" s="263">
        <f t="shared" si="18"/>
        <v>2365</v>
      </c>
      <c r="F108" s="183"/>
      <c r="G108" s="183">
        <f t="shared" si="19"/>
        <v>2365</v>
      </c>
      <c r="H108" s="181">
        <f t="shared" si="20"/>
        <v>8.0060751113514717E-4</v>
      </c>
      <c r="J108" s="136"/>
      <c r="K108" s="136"/>
      <c r="M108" s="242">
        <f t="shared" si="21"/>
        <v>0.11210124662274257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'[4]Sch C'!D107</f>
        <v>0</v>
      </c>
      <c r="D109" s="277">
        <f>'[4]Sch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33594</v>
      </c>
      <c r="D110" s="277">
        <f>SUM(D104:D109)</f>
        <v>0</v>
      </c>
      <c r="E110" s="183">
        <f>SUM(E104:E109)</f>
        <v>33594</v>
      </c>
      <c r="F110" s="183">
        <f>SUM(F104:F109)</f>
        <v>0</v>
      </c>
      <c r="G110" s="183">
        <f t="shared" si="19"/>
        <v>33594</v>
      </c>
      <c r="H110" s="181">
        <f t="shared" si="20"/>
        <v>1.1372350413984836E-2</v>
      </c>
      <c r="J110" s="136"/>
      <c r="K110" s="136"/>
      <c r="M110" s="242">
        <f t="shared" si="21"/>
        <v>1.592359103190027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'[4]Sch C'!D121</f>
        <v>45860</v>
      </c>
      <c r="D113" s="277">
        <f>'[4]Sch C'!F121</f>
        <v>0</v>
      </c>
      <c r="E113" s="263">
        <f t="shared" ref="E113:E117" si="22">SUM(C113:D113)</f>
        <v>45860</v>
      </c>
      <c r="F113" s="180"/>
      <c r="G113" s="180">
        <f t="shared" ref="G113:G118" si="23">IF(ISERROR(E113+F113),"",(E113+F113))</f>
        <v>45860</v>
      </c>
      <c r="H113" s="181">
        <f t="shared" ref="H113:H118" si="24">IF(ISERROR(G113/$G$183),"",(G113/$G$183))</f>
        <v>1.5524676727550889E-2</v>
      </c>
      <c r="J113" s="265">
        <v>4455</v>
      </c>
      <c r="K113" s="265">
        <v>4954</v>
      </c>
      <c r="M113" s="242">
        <f t="shared" ref="M113:M118" si="25">IFERROR(G113/G$198,0)</f>
        <v>2.173768782291321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'[4]Sch C'!D122</f>
        <v>10873</v>
      </c>
      <c r="D114" s="277">
        <f>'[4]Sch C'!F122</f>
        <v>0</v>
      </c>
      <c r="E114" s="263">
        <f t="shared" si="22"/>
        <v>10873</v>
      </c>
      <c r="F114" s="183"/>
      <c r="G114" s="183">
        <f t="shared" si="23"/>
        <v>10873</v>
      </c>
      <c r="H114" s="181">
        <f t="shared" si="24"/>
        <v>3.6807634116585437E-3</v>
      </c>
      <c r="J114" s="136"/>
      <c r="K114" s="136"/>
      <c r="M114" s="242">
        <f t="shared" si="25"/>
        <v>0.51538133383893447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'[4]Sch C'!D123</f>
        <v>14072</v>
      </c>
      <c r="D115" s="277">
        <f>'[4]Sch C'!F123</f>
        <v>0</v>
      </c>
      <c r="E115" s="263">
        <f t="shared" si="22"/>
        <v>14072</v>
      </c>
      <c r="F115" s="183"/>
      <c r="G115" s="183">
        <f t="shared" si="23"/>
        <v>14072</v>
      </c>
      <c r="H115" s="181">
        <f t="shared" si="24"/>
        <v>4.7636993220692564E-3</v>
      </c>
      <c r="J115" s="136"/>
      <c r="K115" s="136"/>
      <c r="M115" s="242">
        <f t="shared" si="25"/>
        <v>0.66701426743138836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'[4]Sch C'!D124</f>
        <v>0</v>
      </c>
      <c r="D116" s="277">
        <f>'[4]Sch C'!F124</f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'[4]Sch C'!D125</f>
        <v>0</v>
      </c>
      <c r="D117" s="277">
        <f>'[4]Sch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70805</v>
      </c>
      <c r="D118" s="277">
        <f>SUM(D113:D117)</f>
        <v>0</v>
      </c>
      <c r="E118" s="183">
        <f>SUM(E113:E117)</f>
        <v>70805</v>
      </c>
      <c r="F118" s="183">
        <f>SUM(F113:F117)</f>
        <v>0</v>
      </c>
      <c r="G118" s="183">
        <f t="shared" si="23"/>
        <v>70805</v>
      </c>
      <c r="H118" s="181">
        <f t="shared" si="24"/>
        <v>2.3969139461278689E-2</v>
      </c>
      <c r="J118" s="136"/>
      <c r="K118" s="136"/>
      <c r="M118" s="242">
        <f t="shared" si="25"/>
        <v>3.3561643835616439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'[4]Sch C'!D129</f>
        <v>11268.76</v>
      </c>
      <c r="D121" s="277">
        <f>'[4]Sch C'!F129</f>
        <v>0</v>
      </c>
      <c r="E121" s="263">
        <f t="shared" ref="E121:E131" si="26">SUM(C121:D121)</f>
        <v>11268.76</v>
      </c>
      <c r="F121" s="180"/>
      <c r="G121" s="180">
        <f>IF(ISERROR(E121+F121),"",(E121+F121))</f>
        <v>11268.76</v>
      </c>
      <c r="H121" s="181">
        <f>IF(ISERROR(G121/$G$183),"",(G121/$G$183))</f>
        <v>3.8147373772428337E-3</v>
      </c>
      <c r="J121" s="265">
        <v>682</v>
      </c>
      <c r="K121" s="265">
        <v>722</v>
      </c>
      <c r="M121" s="242">
        <f t="shared" ref="M121:M131" si="27">IFERROR(G121/G$198,0)</f>
        <v>0.53414039910887801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'[4]Sch C'!D130</f>
        <v>1457</v>
      </c>
      <c r="D122" s="277">
        <f>'[4]Sch C'!F130</f>
        <v>0</v>
      </c>
      <c r="E122" s="263">
        <f t="shared" si="26"/>
        <v>1457</v>
      </c>
      <c r="F122" s="180"/>
      <c r="G122" s="180">
        <f t="shared" ref="G122:G131" si="28">IF(ISERROR(E122+F122),"",(E122+F122))</f>
        <v>1457</v>
      </c>
      <c r="H122" s="181">
        <f t="shared" ref="H122:H131" si="29">IF(ISERROR(G122/$G$183),"",(G122/$G$183))</f>
        <v>4.932283905809342E-4</v>
      </c>
      <c r="J122" s="136"/>
      <c r="K122" s="136"/>
      <c r="M122" s="242">
        <f t="shared" si="27"/>
        <v>6.9061951936294261E-2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'[4]Sch C'!D131</f>
        <v>242645</v>
      </c>
      <c r="D123" s="277">
        <f>'[4]Sch C'!F131</f>
        <v>0</v>
      </c>
      <c r="E123" s="263">
        <f t="shared" si="26"/>
        <v>242645</v>
      </c>
      <c r="F123" s="180"/>
      <c r="G123" s="180">
        <f t="shared" si="28"/>
        <v>242645</v>
      </c>
      <c r="H123" s="181">
        <f t="shared" si="29"/>
        <v>8.2140976549424011E-2</v>
      </c>
      <c r="J123" s="265">
        <v>15939</v>
      </c>
      <c r="K123" s="265">
        <v>17535</v>
      </c>
      <c r="M123" s="242">
        <f t="shared" si="27"/>
        <v>11.501398303076266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'[4]Sch C'!D132</f>
        <v>31365</v>
      </c>
      <c r="D124" s="277">
        <f>'[4]Sch C'!F132</f>
        <v>0</v>
      </c>
      <c r="E124" s="263">
        <f t="shared" si="26"/>
        <v>31365</v>
      </c>
      <c r="F124" s="180"/>
      <c r="G124" s="180">
        <f t="shared" si="28"/>
        <v>31365</v>
      </c>
      <c r="H124" s="181">
        <f t="shared" si="29"/>
        <v>1.0617782066280716E-2</v>
      </c>
      <c r="J124" s="136"/>
      <c r="K124" s="136"/>
      <c r="M124" s="242">
        <f t="shared" si="27"/>
        <v>1.4867042707493956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'[4]Sch C'!D133</f>
        <v>34284</v>
      </c>
      <c r="D125" s="277">
        <f>'[4]Sch C'!F133</f>
        <v>0</v>
      </c>
      <c r="E125" s="263">
        <f t="shared" si="26"/>
        <v>34284</v>
      </c>
      <c r="F125" s="180"/>
      <c r="G125" s="180">
        <f t="shared" si="28"/>
        <v>34284</v>
      </c>
      <c r="H125" s="181">
        <f t="shared" si="29"/>
        <v>1.1605931463745195E-2</v>
      </c>
      <c r="J125" s="265">
        <v>0</v>
      </c>
      <c r="K125" s="265">
        <v>0</v>
      </c>
      <c r="M125" s="242">
        <f t="shared" si="27"/>
        <v>1.6250651751433853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'[4]Sch C'!D134</f>
        <v>36325</v>
      </c>
      <c r="D126" s="277">
        <f>'[4]Sch C'!F134</f>
        <v>0</v>
      </c>
      <c r="E126" s="263">
        <f t="shared" si="26"/>
        <v>36325</v>
      </c>
      <c r="F126" s="180"/>
      <c r="G126" s="180">
        <f t="shared" si="28"/>
        <v>36325</v>
      </c>
      <c r="H126" s="181">
        <f t="shared" si="29"/>
        <v>1.2296857438471131E-2</v>
      </c>
      <c r="J126" s="136"/>
      <c r="K126" s="136"/>
      <c r="M126" s="242">
        <f t="shared" si="27"/>
        <v>1.7218087879793336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'[4]Sch C'!D135</f>
        <v>0</v>
      </c>
      <c r="D127" s="277">
        <f>'[4]Sch C'!F135</f>
        <v>0</v>
      </c>
      <c r="E127" s="263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'[4]Sch C'!D136</f>
        <v>0</v>
      </c>
      <c r="D128" s="277">
        <f>'[4]Sch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'[4]Sch C'!D137</f>
        <v>0</v>
      </c>
      <c r="D129" s="277">
        <f>'[4]Sch C'!F137</f>
        <v>0</v>
      </c>
      <c r="E129" s="263">
        <f t="shared" si="26"/>
        <v>0</v>
      </c>
      <c r="F129" s="180"/>
      <c r="G129" s="180">
        <f t="shared" si="28"/>
        <v>0</v>
      </c>
      <c r="H129" s="181">
        <f t="shared" si="29"/>
        <v>0</v>
      </c>
      <c r="J129" s="136"/>
      <c r="K129" s="136"/>
      <c r="M129" s="242">
        <f t="shared" si="27"/>
        <v>0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'[4]Sch C'!D138</f>
        <v>0</v>
      </c>
      <c r="D130" s="277">
        <f>'[4]Sch C'!F138</f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'[4]Sch C'!D139</f>
        <v>8409</v>
      </c>
      <c r="D131" s="277">
        <f>'[4]Sch C'!F139</f>
        <v>0</v>
      </c>
      <c r="E131" s="263">
        <f t="shared" si="26"/>
        <v>8409</v>
      </c>
      <c r="F131" s="180"/>
      <c r="G131" s="180">
        <f t="shared" si="28"/>
        <v>8409</v>
      </c>
      <c r="H131" s="181">
        <f t="shared" si="29"/>
        <v>2.8466420977316925E-3</v>
      </c>
      <c r="J131" s="136"/>
      <c r="K131" s="136"/>
      <c r="M131" s="242">
        <f t="shared" si="27"/>
        <v>0.39858747689244917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'[4]Sch C'!D141</f>
        <v>0</v>
      </c>
      <c r="D133" s="277">
        <f>'[4]Sch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'[4]Sch C'!D142</f>
        <v>0</v>
      </c>
      <c r="D134" s="277">
        <f>'[4]Sch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'[4]Sch C'!D143</f>
        <v>0</v>
      </c>
      <c r="D135" s="277">
        <f>'[4]Sch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'[4]Sch C'!D144</f>
        <v>0</v>
      </c>
      <c r="D136" s="277">
        <f>'[4]Sch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'[4]Sch C'!D145</f>
        <v>902</v>
      </c>
      <c r="D137" s="277">
        <f>'[4]Sch C'!F145</f>
        <v>0</v>
      </c>
      <c r="E137" s="263">
        <f t="shared" si="30"/>
        <v>902</v>
      </c>
      <c r="F137" s="183"/>
      <c r="G137" s="183">
        <f t="shared" si="33"/>
        <v>902</v>
      </c>
      <c r="H137" s="181">
        <f t="shared" si="31"/>
        <v>3.0534798099107941E-4</v>
      </c>
      <c r="J137" s="136"/>
      <c r="K137" s="136"/>
      <c r="M137" s="242">
        <f t="shared" si="32"/>
        <v>4.2754894060766935E-2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'[4]Sch C'!D146</f>
        <v>0</v>
      </c>
      <c r="D138" s="277">
        <f>'[4]Sch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366655.76</v>
      </c>
      <c r="D139" s="277">
        <f>SUM(D121:D138)</f>
        <v>0</v>
      </c>
      <c r="E139" s="182">
        <f>SUM(E121:E138)</f>
        <v>366655.76</v>
      </c>
      <c r="F139" s="182">
        <f>SUM(F121:F138)</f>
        <v>0</v>
      </c>
      <c r="G139" s="183">
        <f t="shared" si="33"/>
        <v>366655.76</v>
      </c>
      <c r="H139" s="181">
        <f t="shared" si="31"/>
        <v>0.1241215033644676</v>
      </c>
      <c r="J139" s="136"/>
      <c r="K139" s="136"/>
      <c r="M139" s="242">
        <f t="shared" si="32"/>
        <v>17.37952125894677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'[4]Sch C'!D150</f>
        <v>94716</v>
      </c>
      <c r="D142" s="277">
        <f>'[4]Sch C'!F150</f>
        <v>0</v>
      </c>
      <c r="E142" s="263">
        <f t="shared" ref="E142:E146" si="34">SUM(C142:D142)</f>
        <v>94716</v>
      </c>
      <c r="F142" s="180"/>
      <c r="G142" s="180">
        <f t="shared" ref="G142:G147" si="35">IF(ISERROR(E142+F142),"",(E142+F142))</f>
        <v>94716</v>
      </c>
      <c r="H142" s="181">
        <f t="shared" ref="H142:H147" si="36">IF(ISERROR(G142/$G$183),"",(G142/$G$183))</f>
        <v>3.2063569143626472E-2</v>
      </c>
      <c r="J142" s="265">
        <v>8079</v>
      </c>
      <c r="K142" s="265">
        <v>8716</v>
      </c>
      <c r="M142" s="242">
        <f t="shared" ref="M142:M147" si="37">IFERROR(G142/G$198,0)</f>
        <v>4.4895482770062092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'[4]Sch C'!D151</f>
        <v>16046</v>
      </c>
      <c r="D143" s="277">
        <f>'[4]Sch C'!F151</f>
        <v>0</v>
      </c>
      <c r="E143" s="263">
        <f t="shared" si="34"/>
        <v>16046</v>
      </c>
      <c r="F143" s="183"/>
      <c r="G143" s="183">
        <f t="shared" si="35"/>
        <v>16046</v>
      </c>
      <c r="H143" s="181">
        <f t="shared" si="36"/>
        <v>5.4319442383401993E-3</v>
      </c>
      <c r="J143" s="136"/>
      <c r="K143" s="136"/>
      <c r="M143" s="242">
        <f t="shared" si="37"/>
        <v>0.76058207328056127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'[4]Sch C'!D152</f>
        <v>5021</v>
      </c>
      <c r="D144" s="277">
        <f>'[4]Sch C'!F152</f>
        <v>0</v>
      </c>
      <c r="E144" s="263">
        <f t="shared" si="34"/>
        <v>5021</v>
      </c>
      <c r="F144" s="183"/>
      <c r="G144" s="183">
        <f t="shared" si="35"/>
        <v>5021</v>
      </c>
      <c r="H144" s="181">
        <f t="shared" si="36"/>
        <v>1.6997252910822725E-3</v>
      </c>
      <c r="J144" s="136"/>
      <c r="K144" s="136"/>
      <c r="M144" s="242">
        <f t="shared" si="37"/>
        <v>0.23799592359103189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'[4]Sch C'!D153</f>
        <v>2333</v>
      </c>
      <c r="D145" s="277">
        <f>'[4]Sch C'!F153</f>
        <v>0</v>
      </c>
      <c r="E145" s="263">
        <f t="shared" si="34"/>
        <v>2333</v>
      </c>
      <c r="F145" s="183"/>
      <c r="G145" s="183">
        <f t="shared" si="35"/>
        <v>2333</v>
      </c>
      <c r="H145" s="181">
        <f t="shared" si="36"/>
        <v>7.8977476679843489E-4</v>
      </c>
      <c r="J145" s="136"/>
      <c r="K145" s="136"/>
      <c r="M145" s="242">
        <f t="shared" si="37"/>
        <v>0.11058444328577523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'[4]Sch C'!D154</f>
        <v>0</v>
      </c>
      <c r="D146" s="277">
        <f>'[4]Sch C'!F154</f>
        <v>0</v>
      </c>
      <c r="E146" s="263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42">
        <f t="shared" si="37"/>
        <v>0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118116</v>
      </c>
      <c r="D147" s="277">
        <f>SUM(D142:D146)</f>
        <v>0</v>
      </c>
      <c r="E147" s="183">
        <f>SUM(E142:E146)</f>
        <v>118116</v>
      </c>
      <c r="F147" s="183">
        <f>SUM(F142:F146)</f>
        <v>0</v>
      </c>
      <c r="G147" s="183">
        <f t="shared" si="35"/>
        <v>118116</v>
      </c>
      <c r="H147" s="204">
        <f t="shared" si="36"/>
        <v>3.9985013439847381E-2</v>
      </c>
      <c r="J147" s="136"/>
      <c r="K147" s="136"/>
      <c r="M147" s="242">
        <f t="shared" si="37"/>
        <v>5.5987107171635779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'[4]Sch C'!D158</f>
        <v>736311</v>
      </c>
      <c r="D150" s="277">
        <f>'[4]Sch C'!F158</f>
        <v>0</v>
      </c>
      <c r="E150" s="263">
        <f t="shared" ref="E150:E163" si="38">SUM(C150:D150)</f>
        <v>736311</v>
      </c>
      <c r="F150" s="183"/>
      <c r="G150" s="183">
        <f>IF(ISERROR(E150+F150),"",(E150+F150))</f>
        <v>736311</v>
      </c>
      <c r="H150" s="181">
        <f>IF(ISERROR(G150/$G$183),"",(G150/$G$183))</f>
        <v>0.2492584004784065</v>
      </c>
      <c r="J150" s="265">
        <v>63599</v>
      </c>
      <c r="K150" s="265">
        <v>67244</v>
      </c>
      <c r="M150" s="242">
        <f t="shared" ref="M150:M164" si="39">IFERROR(G150/G$198,0)</f>
        <v>34.901218182680005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'[4]Sch C'!D159</f>
        <v>118445</v>
      </c>
      <c r="D151" s="277">
        <f>'[4]Sch C'!F159</f>
        <v>0</v>
      </c>
      <c r="E151" s="263">
        <f t="shared" si="38"/>
        <v>118445</v>
      </c>
      <c r="F151" s="183"/>
      <c r="G151" s="183">
        <f>IF(ISERROR(E151+F151),"",(E151+F151))</f>
        <v>118445</v>
      </c>
      <c r="H151" s="181">
        <f>IF(ISERROR(G151/$G$183),"",(G151/$G$183))</f>
        <v>4.00963875925592E-2</v>
      </c>
      <c r="J151" s="136"/>
      <c r="K151" s="136"/>
      <c r="M151" s="242">
        <f t="shared" si="39"/>
        <v>5.6143053514717733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'[4]Sch C'!D160</f>
        <v>621</v>
      </c>
      <c r="D152" s="277">
        <f>'[4]Sch C'!F160</f>
        <v>0</v>
      </c>
      <c r="E152" s="263">
        <f t="shared" si="38"/>
        <v>621</v>
      </c>
      <c r="F152" s="183"/>
      <c r="G152" s="183">
        <f t="shared" ref="G152:G163" si="40">IF(ISERROR(E152+F152),"",(E152+F152))</f>
        <v>621</v>
      </c>
      <c r="H152" s="181">
        <f t="shared" ref="H152:H163" si="41">IF(ISERROR(G152/$G$183),"",(G152/$G$183))</f>
        <v>2.1022294478432408E-4</v>
      </c>
      <c r="J152" s="136"/>
      <c r="K152" s="136"/>
      <c r="M152" s="242">
        <f t="shared" si="39"/>
        <v>2.9435464758022469E-2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'[4]Sch C'!D161</f>
        <v>24662</v>
      </c>
      <c r="D153" s="277">
        <f>'[4]Sch C'!F161</f>
        <v>0</v>
      </c>
      <c r="E153" s="263">
        <f t="shared" si="38"/>
        <v>24662</v>
      </c>
      <c r="F153" s="183"/>
      <c r="G153" s="183">
        <f t="shared" si="40"/>
        <v>24662</v>
      </c>
      <c r="H153" s="181">
        <f t="shared" si="41"/>
        <v>8.3486606510000012E-3</v>
      </c>
      <c r="J153" s="206"/>
      <c r="K153" s="206"/>
      <c r="M153" s="242">
        <f t="shared" si="39"/>
        <v>1.1689813717590178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'[4]Sch C'!D162</f>
        <v>9660</v>
      </c>
      <c r="D154" s="277">
        <f>'[4]Sch C'!F162</f>
        <v>0</v>
      </c>
      <c r="E154" s="263">
        <f t="shared" si="38"/>
        <v>9660</v>
      </c>
      <c r="F154" s="183"/>
      <c r="G154" s="183">
        <f t="shared" si="40"/>
        <v>9660</v>
      </c>
      <c r="H154" s="181">
        <f t="shared" si="41"/>
        <v>3.2701346966450412E-3</v>
      </c>
      <c r="J154" s="206"/>
      <c r="K154" s="206"/>
      <c r="M154" s="242">
        <f t="shared" si="39"/>
        <v>0.45788500734701615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'[4]Sch C'!D163</f>
        <v>3920</v>
      </c>
      <c r="D155" s="277">
        <f>'[4]Sch C'!F163</f>
        <v>0</v>
      </c>
      <c r="E155" s="263">
        <f t="shared" si="38"/>
        <v>3920</v>
      </c>
      <c r="F155" s="183"/>
      <c r="G155" s="183">
        <f t="shared" si="40"/>
        <v>3920</v>
      </c>
      <c r="H155" s="181">
        <f t="shared" si="41"/>
        <v>1.327011181247263E-3</v>
      </c>
      <c r="J155" s="206"/>
      <c r="K155" s="206"/>
      <c r="M155" s="242">
        <f t="shared" si="39"/>
        <v>0.1858084087784993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'[4]Sch C'!D164</f>
        <v>550</v>
      </c>
      <c r="D156" s="277">
        <f>'[4]Sch C'!F164</f>
        <v>0</v>
      </c>
      <c r="E156" s="263">
        <f t="shared" si="38"/>
        <v>550</v>
      </c>
      <c r="F156" s="183"/>
      <c r="G156" s="183">
        <f t="shared" si="40"/>
        <v>550</v>
      </c>
      <c r="H156" s="181">
        <f t="shared" si="41"/>
        <v>1.8618779328724355E-4</v>
      </c>
      <c r="J156" s="206"/>
      <c r="K156" s="206"/>
      <c r="M156" s="242">
        <f t="shared" si="39"/>
        <v>2.607005735412618E-2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'[4]Sch C'!D165</f>
        <v>5220</v>
      </c>
      <c r="D157" s="277">
        <f>'[4]Sch C'!F165</f>
        <v>0</v>
      </c>
      <c r="E157" s="263">
        <f t="shared" si="38"/>
        <v>5220</v>
      </c>
      <c r="F157" s="183"/>
      <c r="G157" s="183">
        <f t="shared" si="40"/>
        <v>5220</v>
      </c>
      <c r="H157" s="181">
        <f t="shared" si="41"/>
        <v>1.7670914199262022E-3</v>
      </c>
      <c r="J157" s="206"/>
      <c r="K157" s="206"/>
      <c r="M157" s="242">
        <f t="shared" si="39"/>
        <v>0.24742854434279754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'[4]Sch C'!D166</f>
        <v>4760</v>
      </c>
      <c r="D158" s="277">
        <f>'[4]Sch C'!F166</f>
        <v>0</v>
      </c>
      <c r="E158" s="263">
        <f t="shared" si="38"/>
        <v>4760</v>
      </c>
      <c r="F158" s="183"/>
      <c r="G158" s="183">
        <f t="shared" si="40"/>
        <v>4760</v>
      </c>
      <c r="H158" s="181">
        <f t="shared" si="41"/>
        <v>1.6113707200859622E-3</v>
      </c>
      <c r="J158" s="206"/>
      <c r="K158" s="206"/>
      <c r="M158" s="242">
        <f t="shared" si="39"/>
        <v>0.22562449637389204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'[4]Sch C'!D167</f>
        <v>282836</v>
      </c>
      <c r="D159" s="277">
        <f>'[4]Sch C'!F167</f>
        <v>0</v>
      </c>
      <c r="E159" s="263">
        <f t="shared" si="38"/>
        <v>282836</v>
      </c>
      <c r="F159" s="183"/>
      <c r="G159" s="183">
        <f t="shared" si="40"/>
        <v>282836</v>
      </c>
      <c r="H159" s="181">
        <f t="shared" si="41"/>
        <v>9.5746564913074206E-2</v>
      </c>
      <c r="J159" s="206"/>
      <c r="K159" s="206"/>
      <c r="M159" s="242">
        <f t="shared" si="39"/>
        <v>13.406455894202967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'[4]Sch C'!D168</f>
        <v>0</v>
      </c>
      <c r="D160" s="277">
        <f>'[4]Sch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'[4]Sch C'!D169</f>
        <v>0</v>
      </c>
      <c r="D161" s="277">
        <f>'[4]Sch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'[4]Sch C'!D170</f>
        <v>15553</v>
      </c>
      <c r="D162" s="277">
        <f>'[4]Sch C'!F170</f>
        <v>0</v>
      </c>
      <c r="E162" s="263">
        <f t="shared" si="38"/>
        <v>15553</v>
      </c>
      <c r="F162" s="183"/>
      <c r="G162" s="183">
        <f t="shared" si="40"/>
        <v>15553</v>
      </c>
      <c r="H162" s="181">
        <f t="shared" si="41"/>
        <v>5.2650522709027248E-3</v>
      </c>
      <c r="J162" s="136"/>
      <c r="K162" s="136"/>
      <c r="M162" s="242">
        <f t="shared" si="39"/>
        <v>0.73721382187040807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'[4]Sch C'!D171</f>
        <v>0</v>
      </c>
      <c r="D163" s="277">
        <f>'[4]Sch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1202538</v>
      </c>
      <c r="D164" s="277">
        <f>SUM(D150:D163)</f>
        <v>0</v>
      </c>
      <c r="E164" s="183">
        <f>SUM(E150:E163)</f>
        <v>1202538</v>
      </c>
      <c r="F164" s="183">
        <f>SUM(F150:F163)</f>
        <v>0</v>
      </c>
      <c r="G164" s="183">
        <f>IF(ISERROR(E164+F164),"",(E164+F164))</f>
        <v>1202538</v>
      </c>
      <c r="H164" s="181">
        <f>IF(ISERROR(G164/$G$183),"",(G164/$G$183))</f>
        <v>0.40708708466191867</v>
      </c>
      <c r="J164" s="136"/>
      <c r="K164" s="136"/>
      <c r="M164" s="242">
        <f t="shared" si="39"/>
        <v>57.000426600938525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'[4]Sch C'!D186</f>
        <v>0</v>
      </c>
      <c r="D167" s="277">
        <f>'[4]Sch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'[4]Sch C'!D187</f>
        <v>0</v>
      </c>
      <c r="D168" s="277">
        <f>'[4]Sch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'[4]Sch C'!D188</f>
        <v>0</v>
      </c>
      <c r="D169" s="277">
        <f>'[4]Sch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'[4]Sch C'!D189</f>
        <v>0</v>
      </c>
      <c r="D170" s="277">
        <f>'[4]Sch C'!F189</f>
        <v>0</v>
      </c>
      <c r="E170" s="263">
        <f t="shared" si="42"/>
        <v>0</v>
      </c>
      <c r="F170" s="183"/>
      <c r="G170" s="183">
        <f>IF(ISERROR(E170+F170),"",(E170+F170))</f>
        <v>0</v>
      </c>
      <c r="H170" s="181">
        <f>IF(ISERROR(G170/$G$183),"",(G170/$G$183))</f>
        <v>0</v>
      </c>
      <c r="I170" s="215"/>
      <c r="J170" s="211"/>
      <c r="K170" s="42"/>
      <c r="M170" s="242">
        <f t="shared" si="43"/>
        <v>0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'[4]Sch C'!D190</f>
        <v>0</v>
      </c>
      <c r="D171" s="277">
        <f>'[4]Sch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'[4]Sch C'!D191</f>
        <v>0</v>
      </c>
      <c r="D172" s="277">
        <f>'[4]Sch C'!F191</f>
        <v>0</v>
      </c>
      <c r="E172" s="263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42">
        <f t="shared" si="43"/>
        <v>0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'[4]Sch C'!D192</f>
        <v>0</v>
      </c>
      <c r="D173" s="277">
        <f>'[4]Sch C'!F192</f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'[4]Sch C'!D193</f>
        <v>0</v>
      </c>
      <c r="D174" s="277">
        <f>'[4]Sch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'[4]Sch C'!D194</f>
        <v>0</v>
      </c>
      <c r="D175" s="277">
        <f>'[4]Sch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'[4]Sch C'!D195</f>
        <v>0</v>
      </c>
      <c r="D176" s="277">
        <f>'[4]Sch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'[4]Sch C'!D196</f>
        <v>0</v>
      </c>
      <c r="D177" s="277">
        <f>'[4]Sch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'[4]Sch C'!D197</f>
        <v>0</v>
      </c>
      <c r="D178" s="277">
        <f>'[4]Sch C'!F197</f>
        <v>0</v>
      </c>
      <c r="E178" s="263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42">
        <f t="shared" si="43"/>
        <v>0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'[4]Sch C'!D198</f>
        <v>0</v>
      </c>
      <c r="D179" s="277">
        <f>'[4]Sch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'[4]Sch C'!D199</f>
        <v>0</v>
      </c>
      <c r="D180" s="277">
        <f>'[4]Sch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0</v>
      </c>
      <c r="D181" s="277">
        <f>SUM(D167:D180)</f>
        <v>0</v>
      </c>
      <c r="E181" s="218">
        <f>SUM(E167:E180)</f>
        <v>0</v>
      </c>
      <c r="F181" s="218">
        <f>SUM(F167:F180)</f>
        <v>0</v>
      </c>
      <c r="G181" s="183">
        <f t="shared" si="44"/>
        <v>0</v>
      </c>
      <c r="H181" s="181">
        <f>IF(ISERROR(G181/$G$183),"",(G181/$G$183))</f>
        <v>0</v>
      </c>
      <c r="I181" s="219"/>
      <c r="J181" s="211"/>
      <c r="K181" s="211"/>
      <c r="M181" s="242">
        <f t="shared" si="43"/>
        <v>0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3268761.76</v>
      </c>
      <c r="D183" s="277">
        <f>SUM(D21:D181)/2</f>
        <v>-314755</v>
      </c>
      <c r="E183" s="262">
        <f>SUM(E21:E181)/2</f>
        <v>2954006.76</v>
      </c>
      <c r="F183" s="179">
        <f>SUM(F21:F181)/2</f>
        <v>0</v>
      </c>
      <c r="G183" s="179">
        <f>SUM(G21:G181)/2</f>
        <v>2954006.76</v>
      </c>
      <c r="H183" s="181">
        <f>IF(ISERROR(G183/$G$183),"",(G183/$G$183))</f>
        <v>1</v>
      </c>
      <c r="J183" s="265">
        <f>SUM(J21:J181)</f>
        <v>117845</v>
      </c>
      <c r="K183" s="265">
        <f>SUM(K21:K181)</f>
        <v>126271</v>
      </c>
      <c r="M183" s="242">
        <f>IFERROR(G183/G$198,0)</f>
        <v>140.02022846850261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'[4]Sch C'!D204</f>
        <v>3268762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-0.24000000022351742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371949.24000000022</v>
      </c>
      <c r="D190" s="277">
        <f>D17-D183</f>
        <v>314755</v>
      </c>
      <c r="E190" s="263">
        <f>E17-E183</f>
        <v>686704.24000000022</v>
      </c>
      <c r="F190" s="180">
        <f>F17-F183</f>
        <v>0</v>
      </c>
      <c r="G190" s="180">
        <f>G17-G183</f>
        <v>686704.24000000022</v>
      </c>
      <c r="J190" s="136"/>
      <c r="K190" s="136"/>
      <c r="M190" s="242">
        <f>IFERROR(G190/G$198,0)</f>
        <v>32.549852585675701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'[4]Sch D'!C9</f>
        <v>20941</v>
      </c>
      <c r="D194" s="330"/>
      <c r="E194" s="268">
        <f>C194+D194</f>
        <v>20941</v>
      </c>
      <c r="F194" s="225"/>
      <c r="G194" s="227">
        <f>E194+F194</f>
        <v>20941</v>
      </c>
      <c r="H194" s="181">
        <f>IF(ISERROR(G194/$G$198),"",(G194/$G$198))</f>
        <v>0.99260558373228425</v>
      </c>
      <c r="I194" s="43"/>
      <c r="J194" s="136"/>
      <c r="K194" s="136"/>
    </row>
    <row r="195" spans="1:11">
      <c r="A195" s="42"/>
      <c r="B195" s="116" t="s">
        <v>249</v>
      </c>
      <c r="C195" s="289">
        <f>'[4]Sch D'!D9</f>
        <v>0</v>
      </c>
      <c r="D195" s="330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9">
        <f>'[4]Sch D'!E9</f>
        <v>156</v>
      </c>
      <c r="D196" s="330"/>
      <c r="E196" s="229">
        <f>C196+D196</f>
        <v>156</v>
      </c>
      <c r="F196" s="228"/>
      <c r="G196" s="229">
        <f>E196+F196</f>
        <v>156</v>
      </c>
      <c r="H196" s="181">
        <f>IF(ISERROR(G196/$G$198),"",(G196/$G$198))</f>
        <v>7.3944162677157888E-3</v>
      </c>
      <c r="I196" s="43"/>
      <c r="J196" s="136"/>
      <c r="K196" s="136"/>
    </row>
    <row r="197" spans="1:11">
      <c r="A197" s="42"/>
      <c r="B197" s="116" t="s">
        <v>342</v>
      </c>
      <c r="C197" s="289">
        <f>'[4]Sch D'!F9</f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21097</v>
      </c>
      <c r="D198" s="330"/>
      <c r="E198" s="269">
        <f>SUM(E194:E197)</f>
        <v>21097</v>
      </c>
      <c r="F198" s="232">
        <f>SUM(F194:F197)</f>
        <v>0</v>
      </c>
      <c r="G198" s="232">
        <f>SUM(G194:G197)</f>
        <v>21097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31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33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'[4]Sch D'!G22</f>
        <v>60</v>
      </c>
      <c r="D201" s="329"/>
      <c r="E201" s="268">
        <f>C201+D201</f>
        <v>60</v>
      </c>
      <c r="F201" s="225"/>
      <c r="G201" s="227">
        <f>E201+F201</f>
        <v>60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'[4]Sch D'!G24</f>
        <v>60</v>
      </c>
      <c r="D202" s="329"/>
      <c r="E202" s="268">
        <f>C202+D202</f>
        <v>60</v>
      </c>
      <c r="F202" s="228"/>
      <c r="G202" s="227">
        <f>E202+F202</f>
        <v>60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33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'[4]Sch D'!G28</f>
        <v>21900</v>
      </c>
      <c r="D205" s="290"/>
      <c r="E205" s="264">
        <f>E201*E203</f>
        <v>21900</v>
      </c>
      <c r="F205" s="36"/>
      <c r="G205" s="225">
        <f>G201*G203</f>
        <v>21900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'[4]Sch D'!G30</f>
        <v>0.96333333333333337</v>
      </c>
      <c r="D206" s="36"/>
      <c r="E206" s="270">
        <f>IFERROR(E198/E205,"0")</f>
        <v>0.96333333333333337</v>
      </c>
      <c r="F206" s="186"/>
      <c r="G206" s="238">
        <f>G198/G205</f>
        <v>0.96333333333333337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'[4]Sch D'!G32</f>
        <v>0.95621004566210044</v>
      </c>
      <c r="D207" s="36"/>
      <c r="E207" s="270">
        <f>IFERROR((E194+E195)/E205,"0")</f>
        <v>0.95621004566210044</v>
      </c>
      <c r="F207" s="186"/>
      <c r="G207" s="238">
        <f>(G194+G195)/G205</f>
        <v>0.95621004566210044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'[4]Sch D'!G34</f>
        <v>0.99260558373228414</v>
      </c>
      <c r="D208" s="36"/>
      <c r="E208" s="270">
        <f>IFERROR(E207/E206,"0")</f>
        <v>0.99260558373228414</v>
      </c>
      <c r="F208" s="186"/>
      <c r="G208" s="238">
        <f>G207/G206</f>
        <v>0.99260558373228414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71"/>
    </row>
    <row r="211" spans="1:11">
      <c r="F211" s="51" t="s">
        <v>306</v>
      </c>
      <c r="G211" s="239"/>
    </row>
    <row r="212" spans="1:11">
      <c r="F212" s="51" t="s">
        <v>307</v>
      </c>
      <c r="G212" s="277">
        <f>'[4]Sch B'!G58</f>
        <v>175</v>
      </c>
    </row>
    <row r="213" spans="1:11">
      <c r="F213" s="51" t="s">
        <v>308</v>
      </c>
      <c r="G213" s="277">
        <f>'[4]Sch B'!I58</f>
        <v>175</v>
      </c>
    </row>
  </sheetData>
  <phoneticPr fontId="0" type="noConversion"/>
  <conditionalFormatting sqref="C2">
    <cfRule type="cellIs" dxfId="32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N213"/>
  <sheetViews>
    <sheetView showGridLines="0" zoomScaleNormal="10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5" style="52" customWidth="1"/>
    <col min="6" max="6" width="15.3984375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6384" width="11.69921875" style="52"/>
  </cols>
  <sheetData>
    <row r="1" spans="1:14" ht="22.5">
      <c r="A1" s="163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7" t="s">
        <v>360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'[5]Sch B'!E10</f>
        <v>3839943</v>
      </c>
      <c r="D12" s="277">
        <f>'[5]Sch B'!G10</f>
        <v>0</v>
      </c>
      <c r="E12" s="263">
        <f>SUM(C12:D12)</f>
        <v>3839943</v>
      </c>
      <c r="F12" s="180"/>
      <c r="G12" s="180">
        <f>IF(ISERROR(E12+F12)," ",(E12+F12))</f>
        <v>3839943</v>
      </c>
      <c r="H12" s="181">
        <f t="shared" ref="H12:H17" si="0">IF(ISERROR(G12/$G$17),"",(G12/$G$17))</f>
        <v>0.96717670883015217</v>
      </c>
      <c r="J12" s="250" t="s">
        <v>346</v>
      </c>
      <c r="K12" s="251">
        <f>G17</f>
        <v>3970260</v>
      </c>
      <c r="M12" s="242">
        <f>IFERROR(G12/G$194,0)</f>
        <v>170.01430089435934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'[5]Sch B'!E15</f>
        <v>95998</v>
      </c>
      <c r="D13" s="277">
        <f>'[5]Sch B'!G15</f>
        <v>0</v>
      </c>
      <c r="E13" s="263">
        <f t="shared" ref="E13:E16" si="1">SUM(C13:D13)</f>
        <v>95998</v>
      </c>
      <c r="F13" s="183"/>
      <c r="G13" s="183">
        <f>IF(ISERROR(E13+F13),"",(E13+F13))</f>
        <v>95998</v>
      </c>
      <c r="H13" s="184">
        <f t="shared" si="0"/>
        <v>2.4179272893966642E-2</v>
      </c>
      <c r="J13" s="252" t="s">
        <v>347</v>
      </c>
      <c r="K13" s="253">
        <f>G183</f>
        <v>3593314</v>
      </c>
      <c r="M13" s="242">
        <f>IFERROR(G13/G$195,0)</f>
        <v>263.00821917808219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'[5]Sch B'!E20</f>
        <v>0</v>
      </c>
      <c r="D14" s="277">
        <f>'[5]Sch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22951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'[5]Sch B'!E25</f>
        <v>0</v>
      </c>
      <c r="D15" s="277">
        <f>'[5]Sch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66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'[5]Sch B'!E40</f>
        <v>27196</v>
      </c>
      <c r="D16" s="277">
        <f>'[5]Sch B'!G40</f>
        <v>7123</v>
      </c>
      <c r="E16" s="263">
        <f t="shared" si="1"/>
        <v>34319</v>
      </c>
      <c r="F16" s="183"/>
      <c r="G16" s="183">
        <f>IF(ISERROR(E16+F16),"",(E16+F16))</f>
        <v>34319</v>
      </c>
      <c r="H16" s="184">
        <f t="shared" si="0"/>
        <v>8.6440182758811771E-3</v>
      </c>
      <c r="J16" s="252" t="s">
        <v>350</v>
      </c>
      <c r="K16" s="253">
        <f>G205</f>
        <v>24090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3963137</v>
      </c>
      <c r="D17" s="277">
        <f>SUM(D12:D16)</f>
        <v>7123</v>
      </c>
      <c r="E17" s="183">
        <f>SUM(E12:E16)</f>
        <v>3970260</v>
      </c>
      <c r="F17" s="183">
        <f>SUM(F12:F16)</f>
        <v>0</v>
      </c>
      <c r="G17" s="183">
        <f>IF(ISERROR(E17+F17),"",(E17+F17))</f>
        <v>3970260</v>
      </c>
      <c r="H17" s="184">
        <f t="shared" si="0"/>
        <v>1</v>
      </c>
      <c r="J17" s="252"/>
      <c r="K17" s="253"/>
      <c r="M17" s="242">
        <f>IFERROR(G17/G$198,0)</f>
        <v>172.98854080432224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113498.5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119418.41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'[5]Sch C'!D10</f>
        <v>73670</v>
      </c>
      <c r="D21" s="277">
        <f>'[5]Sch C'!F10</f>
        <v>0</v>
      </c>
      <c r="E21" s="263">
        <f t="shared" ref="E21:E56" si="2">SUM(C21:D21)</f>
        <v>73670</v>
      </c>
      <c r="F21" s="180"/>
      <c r="G21" s="180">
        <f t="shared" ref="G21:G57" si="3">IF(ISERROR(E21+F21),"",(E21+F21))</f>
        <v>73670</v>
      </c>
      <c r="H21" s="181">
        <f>IF(ISERROR(G21/$G$183),"",(G21/$G$183))</f>
        <v>2.050196559499114E-2</v>
      </c>
      <c r="J21" s="265">
        <v>2040</v>
      </c>
      <c r="K21" s="265">
        <v>2264</v>
      </c>
      <c r="M21" s="242">
        <f>IFERROR(G21/G$198,0)</f>
        <v>3.2098819223563244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'[5]Sch C'!D11</f>
        <v>0</v>
      </c>
      <c r="D22" s="277">
        <f>'[5]Sch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'[5]Sch C'!D12</f>
        <v>33126</v>
      </c>
      <c r="D23" s="277">
        <f>'[5]Sch C'!F12</f>
        <v>0</v>
      </c>
      <c r="E23" s="263">
        <f t="shared" si="2"/>
        <v>33126</v>
      </c>
      <c r="F23" s="183"/>
      <c r="G23" s="183">
        <f t="shared" si="3"/>
        <v>33126</v>
      </c>
      <c r="H23" s="181">
        <f t="shared" si="4"/>
        <v>9.218788004610786E-3</v>
      </c>
      <c r="J23" s="189">
        <v>2024</v>
      </c>
      <c r="K23" s="189">
        <v>2219.38</v>
      </c>
      <c r="M23" s="242">
        <f t="shared" si="5"/>
        <v>1.4433358023615528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'[5]Sch C'!D13</f>
        <v>172540</v>
      </c>
      <c r="D24" s="277">
        <f>'[5]Sch C'!F13</f>
        <v>-160185</v>
      </c>
      <c r="E24" s="263">
        <f t="shared" si="2"/>
        <v>12355</v>
      </c>
      <c r="F24" s="183"/>
      <c r="G24" s="183">
        <f t="shared" si="3"/>
        <v>12355</v>
      </c>
      <c r="H24" s="181">
        <f t="shared" si="4"/>
        <v>3.4383301876763344E-3</v>
      </c>
      <c r="J24" s="136"/>
      <c r="K24" s="136"/>
      <c r="M24" s="242">
        <f t="shared" si="5"/>
        <v>0.53832077033680448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'[5]Sch C'!D14</f>
        <v>0</v>
      </c>
      <c r="D25" s="277">
        <f>'[5]Sch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'[5]Sch C'!D15</f>
        <v>241140</v>
      </c>
      <c r="D26" s="277">
        <f>'[5]Sch C'!F15</f>
        <v>0</v>
      </c>
      <c r="E26" s="263">
        <f t="shared" si="2"/>
        <v>241140</v>
      </c>
      <c r="F26" s="183"/>
      <c r="G26" s="183">
        <f t="shared" si="3"/>
        <v>241140</v>
      </c>
      <c r="H26" s="181">
        <f t="shared" si="4"/>
        <v>6.7107967742312521E-2</v>
      </c>
      <c r="J26" s="136"/>
      <c r="K26" s="136"/>
      <c r="M26" s="242">
        <f t="shared" si="5"/>
        <v>10.506731732822098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'[5]Sch C'!D16</f>
        <v>246578</v>
      </c>
      <c r="D27" s="277">
        <f>'[5]Sch C'!F16</f>
        <v>20802</v>
      </c>
      <c r="E27" s="263">
        <f t="shared" si="2"/>
        <v>267380</v>
      </c>
      <c r="F27" s="183"/>
      <c r="G27" s="183">
        <f t="shared" si="3"/>
        <v>267380</v>
      </c>
      <c r="H27" s="181">
        <f t="shared" si="4"/>
        <v>7.4410418905778902E-2</v>
      </c>
      <c r="J27" s="136"/>
      <c r="K27" s="136"/>
      <c r="M27" s="242">
        <f t="shared" si="5"/>
        <v>11.650037035423294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'[5]Sch C'!D17</f>
        <v>0</v>
      </c>
      <c r="D28" s="277">
        <f>'[5]Sch C'!F17</f>
        <v>0</v>
      </c>
      <c r="E28" s="263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42">
        <f t="shared" si="5"/>
        <v>0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'[5]Sch C'!D18</f>
        <v>10288</v>
      </c>
      <c r="D29" s="277">
        <f>'[5]Sch C'!F18</f>
        <v>0</v>
      </c>
      <c r="E29" s="263">
        <f t="shared" si="2"/>
        <v>10288</v>
      </c>
      <c r="F29" s="183"/>
      <c r="G29" s="183">
        <f t="shared" si="3"/>
        <v>10288</v>
      </c>
      <c r="H29" s="181">
        <f t="shared" si="4"/>
        <v>2.8630951817737054E-3</v>
      </c>
      <c r="J29" s="136"/>
      <c r="K29" s="136"/>
      <c r="M29" s="242">
        <f t="shared" si="5"/>
        <v>0.4482593351052242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'[5]Sch C'!D19</f>
        <v>11249</v>
      </c>
      <c r="D30" s="277">
        <f>'[5]Sch C'!F19</f>
        <v>0</v>
      </c>
      <c r="E30" s="263">
        <f t="shared" si="2"/>
        <v>11249</v>
      </c>
      <c r="F30" s="183"/>
      <c r="G30" s="183">
        <f t="shared" si="3"/>
        <v>11249</v>
      </c>
      <c r="H30" s="181">
        <f t="shared" si="4"/>
        <v>3.1305363238503508E-3</v>
      </c>
      <c r="J30" s="136"/>
      <c r="K30" s="136"/>
      <c r="M30" s="242">
        <f t="shared" si="5"/>
        <v>0.4901311489695438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'[5]Sch C'!D20</f>
        <v>11189</v>
      </c>
      <c r="D31" s="277">
        <f>'[5]Sch C'!F20</f>
        <v>-4643</v>
      </c>
      <c r="E31" s="263">
        <f t="shared" si="2"/>
        <v>6546</v>
      </c>
      <c r="F31" s="183"/>
      <c r="G31" s="183">
        <f t="shared" si="3"/>
        <v>6546</v>
      </c>
      <c r="H31" s="181">
        <f t="shared" si="4"/>
        <v>1.821716666008036E-3</v>
      </c>
      <c r="J31" s="136"/>
      <c r="K31" s="136"/>
      <c r="M31" s="242">
        <f t="shared" si="5"/>
        <v>0.28521633044311795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'[5]Sch C'!D21</f>
        <v>0</v>
      </c>
      <c r="D32" s="277">
        <f>'[5]Sch C'!F21</f>
        <v>0</v>
      </c>
      <c r="E32" s="263">
        <f t="shared" si="2"/>
        <v>0</v>
      </c>
      <c r="F32" s="183"/>
      <c r="G32" s="183">
        <f t="shared" si="3"/>
        <v>0</v>
      </c>
      <c r="H32" s="181">
        <f t="shared" si="4"/>
        <v>0</v>
      </c>
      <c r="J32" s="136"/>
      <c r="K32" s="136"/>
      <c r="M32" s="242">
        <f t="shared" si="5"/>
        <v>0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'[5]Sch C'!D22</f>
        <v>0</v>
      </c>
      <c r="D33" s="277">
        <f>'[5]Sch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'[5]Sch C'!D23</f>
        <v>13853</v>
      </c>
      <c r="D34" s="277">
        <f>'[5]Sch C'!F23</f>
        <v>0</v>
      </c>
      <c r="E34" s="263">
        <f t="shared" si="2"/>
        <v>13853</v>
      </c>
      <c r="F34" s="183"/>
      <c r="G34" s="183">
        <f t="shared" si="3"/>
        <v>13853</v>
      </c>
      <c r="H34" s="181">
        <f t="shared" si="4"/>
        <v>3.8552155475419072E-3</v>
      </c>
      <c r="J34" s="136"/>
      <c r="K34" s="136"/>
      <c r="M34" s="242">
        <f t="shared" si="5"/>
        <v>0.60359025750511963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'[5]Sch C'!D24</f>
        <v>0</v>
      </c>
      <c r="D35" s="277">
        <f>'[5]Sch C'!F24</f>
        <v>0</v>
      </c>
      <c r="E35" s="263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42">
        <f t="shared" si="5"/>
        <v>0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'[5]Sch C'!D25</f>
        <v>7022</v>
      </c>
      <c r="D36" s="277">
        <f>'[5]Sch C'!F25</f>
        <v>-611</v>
      </c>
      <c r="E36" s="263">
        <f t="shared" si="2"/>
        <v>6411</v>
      </c>
      <c r="F36" s="183"/>
      <c r="G36" s="183">
        <f t="shared" si="3"/>
        <v>6411</v>
      </c>
      <c r="H36" s="181">
        <f t="shared" si="4"/>
        <v>1.7841468905862388E-3</v>
      </c>
      <c r="J36" s="136"/>
      <c r="K36" s="136"/>
      <c r="M36" s="242">
        <f t="shared" si="5"/>
        <v>0.27933423380244871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'[5]Sch C'!D26</f>
        <v>194624</v>
      </c>
      <c r="D37" s="277">
        <f>'[5]Sch C'!F26</f>
        <v>0</v>
      </c>
      <c r="E37" s="263">
        <f t="shared" si="2"/>
        <v>194624</v>
      </c>
      <c r="F37" s="183"/>
      <c r="G37" s="183">
        <f t="shared" si="3"/>
        <v>194624</v>
      </c>
      <c r="H37" s="181">
        <f t="shared" si="4"/>
        <v>5.4162814605124961E-2</v>
      </c>
      <c r="J37" s="136"/>
      <c r="K37" s="136"/>
      <c r="M37" s="242">
        <f t="shared" si="5"/>
        <v>8.479979085878611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'[5]Sch C'!D27</f>
        <v>0</v>
      </c>
      <c r="D38" s="277">
        <f>'[5]Sch C'!F27</f>
        <v>0</v>
      </c>
      <c r="E38" s="263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'[5]Sch C'!D28</f>
        <v>0</v>
      </c>
      <c r="D39" s="277">
        <f>'[5]Sch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'[5]Sch C'!D29</f>
        <v>356</v>
      </c>
      <c r="D40" s="277">
        <f>'[5]Sch C'!F29</f>
        <v>-356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'[5]Sch C'!D30</f>
        <v>0</v>
      </c>
      <c r="D41" s="277">
        <f>'[5]Sch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'[5]Sch C'!D31</f>
        <v>37135</v>
      </c>
      <c r="D42" s="277">
        <f>'[5]Sch C'!F31</f>
        <v>0</v>
      </c>
      <c r="E42" s="263">
        <f t="shared" si="2"/>
        <v>37135</v>
      </c>
      <c r="F42" s="183"/>
      <c r="G42" s="183">
        <f t="shared" si="3"/>
        <v>37135</v>
      </c>
      <c r="H42" s="181">
        <f t="shared" si="4"/>
        <v>1.0334471187321788E-2</v>
      </c>
      <c r="J42" s="136"/>
      <c r="K42" s="136"/>
      <c r="M42" s="242">
        <f t="shared" si="5"/>
        <v>1.6180122870463161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'[5]Sch C'!D32</f>
        <v>0</v>
      </c>
      <c r="D43" s="277">
        <f>'[5]Sch C'!F32</f>
        <v>0</v>
      </c>
      <c r="E43" s="263">
        <f t="shared" si="2"/>
        <v>0</v>
      </c>
      <c r="F43" s="183"/>
      <c r="G43" s="183">
        <f t="shared" si="3"/>
        <v>0</v>
      </c>
      <c r="H43" s="181">
        <f t="shared" si="4"/>
        <v>0</v>
      </c>
      <c r="J43" s="136"/>
      <c r="K43" s="136"/>
      <c r="M43" s="242">
        <f t="shared" si="5"/>
        <v>0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'[5]Sch C'!D33</f>
        <v>0</v>
      </c>
      <c r="D44" s="277">
        <f>'[5]Sch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'[5]Sch C'!D34</f>
        <v>0</v>
      </c>
      <c r="D45" s="277">
        <f>'[5]Sch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'[5]Sch C'!D35</f>
        <v>0</v>
      </c>
      <c r="D46" s="277">
        <f>'[5]Sch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'[5]Sch C'!D36</f>
        <v>0</v>
      </c>
      <c r="D47" s="277">
        <f>'[5]Sch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'[5]Sch C'!D37</f>
        <v>0</v>
      </c>
      <c r="D48" s="277">
        <f>'[5]Sch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'[5]Sch C'!D38</f>
        <v>0</v>
      </c>
      <c r="D49" s="277">
        <f>'[5]Sch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'[5]Sch C'!D39</f>
        <v>564</v>
      </c>
      <c r="D50" s="277">
        <f>'[5]Sch C'!F39</f>
        <v>0</v>
      </c>
      <c r="E50" s="263">
        <f t="shared" si="2"/>
        <v>564</v>
      </c>
      <c r="F50" s="183"/>
      <c r="G50" s="183">
        <f t="shared" si="3"/>
        <v>564</v>
      </c>
      <c r="H50" s="181">
        <f t="shared" si="4"/>
        <v>1.5695817287328633E-4</v>
      </c>
      <c r="J50" s="136"/>
      <c r="K50" s="136"/>
      <c r="M50" s="242">
        <f t="shared" si="5"/>
        <v>2.457409263212932E-2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'[5]Sch C'!D40</f>
        <v>0</v>
      </c>
      <c r="D51" s="277">
        <f>'[5]Sch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'[5]Sch C'!D41</f>
        <v>2284</v>
      </c>
      <c r="D52" s="277">
        <f>'[5]Sch C'!F41</f>
        <v>0</v>
      </c>
      <c r="E52" s="263">
        <f t="shared" si="2"/>
        <v>2284</v>
      </c>
      <c r="F52" s="183"/>
      <c r="G52" s="183">
        <f t="shared" si="3"/>
        <v>2284</v>
      </c>
      <c r="H52" s="181">
        <f t="shared" si="4"/>
        <v>6.3562494121025882E-4</v>
      </c>
      <c r="J52" s="136"/>
      <c r="K52" s="136"/>
      <c r="M52" s="242">
        <f t="shared" si="5"/>
        <v>9.9516360942878301E-2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'[5]Sch C'!D42</f>
        <v>0</v>
      </c>
      <c r="D53" s="277">
        <f>'[5]Sch C'!F42</f>
        <v>0</v>
      </c>
      <c r="E53" s="263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42">
        <f t="shared" si="5"/>
        <v>0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'[5]Sch C'!D43</f>
        <v>4021</v>
      </c>
      <c r="D54" s="277">
        <f>'[5]Sch C'!F43</f>
        <v>0</v>
      </c>
      <c r="E54" s="263">
        <f t="shared" si="2"/>
        <v>4021</v>
      </c>
      <c r="F54" s="183"/>
      <c r="G54" s="183">
        <f t="shared" si="3"/>
        <v>4021</v>
      </c>
      <c r="H54" s="181">
        <f t="shared" si="4"/>
        <v>1.1190227183040503E-3</v>
      </c>
      <c r="J54" s="136"/>
      <c r="K54" s="136"/>
      <c r="M54" s="242">
        <f t="shared" si="5"/>
        <v>0.17519933771948934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'[5]Sch C'!D44</f>
        <v>0</v>
      </c>
      <c r="D55" s="277">
        <f>'[5]Sch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'[5]Sch C'!D45</f>
        <v>0</v>
      </c>
      <c r="D56" s="277">
        <f>'[5]Sch C'!F45</f>
        <v>0</v>
      </c>
      <c r="E56" s="263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42">
        <f t="shared" si="5"/>
        <v>0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1059639</v>
      </c>
      <c r="D57" s="277">
        <f>SUM(D21:D56)</f>
        <v>-144993</v>
      </c>
      <c r="E57" s="183">
        <f>SUM(E21:E56)</f>
        <v>914646</v>
      </c>
      <c r="F57" s="183">
        <f>SUM(F21:F56)</f>
        <v>0</v>
      </c>
      <c r="G57" s="183">
        <f t="shared" si="3"/>
        <v>914646</v>
      </c>
      <c r="H57" s="181">
        <f t="shared" si="4"/>
        <v>0.25454107266996429</v>
      </c>
      <c r="J57" s="136"/>
      <c r="K57" s="136"/>
      <c r="M57" s="242">
        <f t="shared" si="5"/>
        <v>39.852119733344949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'[5]Sch C'!D57</f>
        <v>12094</v>
      </c>
      <c r="D60" s="277">
        <f>'[5]Sch C'!F57</f>
        <v>0</v>
      </c>
      <c r="E60" s="263">
        <f t="shared" ref="E60:E76" si="6">SUM(C60:D60)</f>
        <v>12094</v>
      </c>
      <c r="F60" s="179"/>
      <c r="G60" s="179">
        <f>IF(ISERROR(E60+F60),"",(E60+F60))</f>
        <v>12094</v>
      </c>
      <c r="H60" s="181">
        <f>IF(ISERROR(G60/$G$183),"",(G60/$G$183))</f>
        <v>3.3656952885275262E-3</v>
      </c>
      <c r="J60" s="136"/>
      <c r="K60" s="136"/>
      <c r="M60" s="242">
        <f>IFERROR(G60/G$198,0)</f>
        <v>0.52694871683151057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'[5]Sch C'!D58</f>
        <v>64851</v>
      </c>
      <c r="D61" s="277">
        <f>'[5]Sch C'!F58</f>
        <v>0</v>
      </c>
      <c r="E61" s="263">
        <f t="shared" si="6"/>
        <v>64851</v>
      </c>
      <c r="F61" s="179"/>
      <c r="G61" s="179">
        <f t="shared" ref="G61:G76" si="7">IF(ISERROR(E61+F61),"",(E61+F61))</f>
        <v>64851</v>
      </c>
      <c r="H61" s="181">
        <f t="shared" ref="H61:H76" si="8">IF(ISERROR(G61/$G$183),"",(G61/$G$183))</f>
        <v>1.8047685228733141E-2</v>
      </c>
      <c r="J61" s="136"/>
      <c r="K61" s="136"/>
      <c r="M61" s="242">
        <f t="shared" ref="M61:M77" si="9">IFERROR(G61/G$198,0)</f>
        <v>2.825628512918827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'[5]Sch C'!D59</f>
        <v>146502</v>
      </c>
      <c r="D62" s="277">
        <f>'[5]Sch C'!F59</f>
        <v>-12845</v>
      </c>
      <c r="E62" s="263">
        <f t="shared" si="6"/>
        <v>133657</v>
      </c>
      <c r="F62" s="179"/>
      <c r="G62" s="179">
        <f t="shared" si="7"/>
        <v>133657</v>
      </c>
      <c r="H62" s="181">
        <f t="shared" si="8"/>
        <v>3.7196025730008568E-2</v>
      </c>
      <c r="J62" s="136"/>
      <c r="K62" s="136"/>
      <c r="M62" s="242">
        <f t="shared" si="9"/>
        <v>5.82358067186615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'[5]Sch C'!D60</f>
        <v>0</v>
      </c>
      <c r="D63" s="277">
        <f>'[5]Sch C'!F60</f>
        <v>0</v>
      </c>
      <c r="E63" s="263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42">
        <f t="shared" si="9"/>
        <v>0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'[5]Sch C'!D61</f>
        <v>9409</v>
      </c>
      <c r="D64" s="277">
        <f>'[5]Sch C'!F61</f>
        <v>0</v>
      </c>
      <c r="E64" s="263">
        <f t="shared" si="6"/>
        <v>9409</v>
      </c>
      <c r="F64" s="179"/>
      <c r="G64" s="179">
        <f t="shared" si="7"/>
        <v>9409</v>
      </c>
      <c r="H64" s="181">
        <f t="shared" si="8"/>
        <v>2.6184741995828919E-3</v>
      </c>
      <c r="J64" s="136"/>
      <c r="K64" s="136"/>
      <c r="M64" s="242">
        <f t="shared" si="9"/>
        <v>0.40996035031153327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'[5]Sch C'!D62</f>
        <v>0</v>
      </c>
      <c r="D65" s="277">
        <f>'[5]Sch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'[5]Sch C'!D63</f>
        <v>0</v>
      </c>
      <c r="D66" s="277">
        <f>'[5]Sch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'[5]Sch C'!D64</f>
        <v>16645</v>
      </c>
      <c r="D67" s="277">
        <f>'[5]Sch C'!F64</f>
        <v>-2010</v>
      </c>
      <c r="E67" s="263">
        <f t="shared" si="6"/>
        <v>14635</v>
      </c>
      <c r="F67" s="179"/>
      <c r="G67" s="179">
        <f t="shared" si="7"/>
        <v>14635</v>
      </c>
      <c r="H67" s="181">
        <f t="shared" si="8"/>
        <v>4.072841950355577E-3</v>
      </c>
      <c r="J67" s="136"/>
      <c r="K67" s="136"/>
      <c r="M67" s="242">
        <f t="shared" si="9"/>
        <v>0.63766284693477404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'[5]Sch C'!D65</f>
        <v>2902</v>
      </c>
      <c r="D68" s="277">
        <f>'[5]Sch C'!F65</f>
        <v>0</v>
      </c>
      <c r="E68" s="263">
        <f t="shared" si="6"/>
        <v>2902</v>
      </c>
      <c r="F68" s="179"/>
      <c r="G68" s="179">
        <f t="shared" si="7"/>
        <v>2902</v>
      </c>
      <c r="H68" s="181">
        <f t="shared" si="8"/>
        <v>8.0761102425226411E-4</v>
      </c>
      <c r="J68" s="136"/>
      <c r="K68" s="136"/>
      <c r="M68" s="242">
        <f t="shared" si="9"/>
        <v>0.12644329223127532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'[5]Sch C'!D66</f>
        <v>0</v>
      </c>
      <c r="D69" s="277">
        <f>'[5]Sch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'[5]Sch C'!D67</f>
        <v>10914</v>
      </c>
      <c r="D70" s="277">
        <f>'[5]Sch C'!F67</f>
        <v>0</v>
      </c>
      <c r="E70" s="263">
        <f t="shared" si="6"/>
        <v>10914</v>
      </c>
      <c r="F70" s="179"/>
      <c r="G70" s="179">
        <f t="shared" si="7"/>
        <v>10914</v>
      </c>
      <c r="H70" s="181">
        <f t="shared" si="8"/>
        <v>3.0373076218777428E-3</v>
      </c>
      <c r="J70" s="136"/>
      <c r="K70" s="136"/>
      <c r="M70" s="242">
        <f t="shared" si="9"/>
        <v>0.47553483508343863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'[5]Sch C'!D68</f>
        <v>0</v>
      </c>
      <c r="D71" s="277">
        <f>'[5]Sch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'[5]Sch C'!D69</f>
        <v>910</v>
      </c>
      <c r="D72" s="277">
        <f>'[5]Sch C'!F69</f>
        <v>0</v>
      </c>
      <c r="E72" s="263">
        <f t="shared" si="6"/>
        <v>910</v>
      </c>
      <c r="F72" s="179"/>
      <c r="G72" s="179">
        <f t="shared" si="7"/>
        <v>910</v>
      </c>
      <c r="H72" s="181">
        <f t="shared" si="8"/>
        <v>2.5324811580618894E-4</v>
      </c>
      <c r="J72" s="136"/>
      <c r="K72" s="136"/>
      <c r="M72" s="242">
        <f t="shared" si="9"/>
        <v>3.9649688466733474E-2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'[5]Sch C'!D70</f>
        <v>0</v>
      </c>
      <c r="D73" s="277">
        <f>'[5]Sch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'[5]Sch C'!D71</f>
        <v>0</v>
      </c>
      <c r="D74" s="277">
        <f>'[5]Sch C'!F71</f>
        <v>0</v>
      </c>
      <c r="E74" s="263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42">
        <f t="shared" si="9"/>
        <v>0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'[5]Sch C'!D72</f>
        <v>0</v>
      </c>
      <c r="D75" s="277">
        <f>'[5]Sch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'[5]Sch C'!D73</f>
        <v>0</v>
      </c>
      <c r="D76" s="277">
        <f>'[5]Sch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264227</v>
      </c>
      <c r="D77" s="277">
        <f>SUM(D60:D76)</f>
        <v>-14855</v>
      </c>
      <c r="E77" s="182">
        <f>SUM(E60:E76)</f>
        <v>249372</v>
      </c>
      <c r="F77" s="182">
        <f>SUM(F60:F76)</f>
        <v>0</v>
      </c>
      <c r="G77" s="183">
        <f>IF(ISERROR(E77+F77),"",(E77+F77))</f>
        <v>249372</v>
      </c>
      <c r="H77" s="181">
        <f>IF(ISERROR(G77/$G$183),"",(G77/$G$183))</f>
        <v>6.9398889159143898E-2</v>
      </c>
      <c r="J77" s="136"/>
      <c r="K77" s="136"/>
      <c r="M77" s="242">
        <f t="shared" si="9"/>
        <v>10.865408914644242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'[5]Sch C'!D78</f>
        <v>38247</v>
      </c>
      <c r="D80" s="277">
        <f>'[5]Sch C'!F78</f>
        <v>0</v>
      </c>
      <c r="E80" s="263">
        <f t="shared" ref="E80:E91" si="10">SUM(C80:D80)</f>
        <v>38247</v>
      </c>
      <c r="F80" s="180"/>
      <c r="G80" s="180">
        <f>IF(ISERROR(E80+F80),"",(E80+F80))</f>
        <v>38247</v>
      </c>
      <c r="H80" s="181">
        <f t="shared" ref="H80:H92" si="11">IF(ISERROR(G80/$G$183),"",(G80/$G$183))</f>
        <v>1.0643934818944295E-2</v>
      </c>
      <c r="J80" s="265">
        <v>2076.75</v>
      </c>
      <c r="K80" s="265">
        <v>2188.75</v>
      </c>
      <c r="M80" s="242">
        <f t="shared" ref="M80:M92" si="12">IFERROR(G80/G$198,0)</f>
        <v>1.6664633349309399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'[5]Sch C'!D79</f>
        <v>0</v>
      </c>
      <c r="D81" s="277">
        <f>'[5]Sch C'!F79</f>
        <v>4425</v>
      </c>
      <c r="E81" s="263">
        <f t="shared" si="10"/>
        <v>4425</v>
      </c>
      <c r="F81" s="183"/>
      <c r="G81" s="183">
        <f>IF(ISERROR(E81+F81),"",(E81+F81))</f>
        <v>4425</v>
      </c>
      <c r="H81" s="181">
        <f t="shared" si="11"/>
        <v>1.231453749936688E-3</v>
      </c>
      <c r="J81" s="136"/>
      <c r="K81" s="136"/>
      <c r="M81" s="242">
        <f t="shared" si="12"/>
        <v>0.19280205655526991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'[5]Sch C'!D80</f>
        <v>933</v>
      </c>
      <c r="D82" s="277">
        <f>'[5]Sch C'!F80</f>
        <v>0</v>
      </c>
      <c r="E82" s="263">
        <f t="shared" si="10"/>
        <v>933</v>
      </c>
      <c r="F82" s="183"/>
      <c r="G82" s="183">
        <f>IF(ISERROR(E82+F82),"",(E82+F82))</f>
        <v>933</v>
      </c>
      <c r="H82" s="181">
        <f t="shared" si="11"/>
        <v>2.5964889235953215E-4</v>
      </c>
      <c r="J82" s="136"/>
      <c r="K82" s="136"/>
      <c r="M82" s="242">
        <f t="shared" si="12"/>
        <v>4.0651823449958609E-2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'[5]Sch C'!D81</f>
        <v>29</v>
      </c>
      <c r="D83" s="277">
        <f>'[5]Sch C'!F81</f>
        <v>0</v>
      </c>
      <c r="E83" s="263">
        <f t="shared" si="10"/>
        <v>29</v>
      </c>
      <c r="F83" s="183"/>
      <c r="G83" s="183">
        <f>IF(ISERROR(E83+F83),"",(E83+F83))</f>
        <v>29</v>
      </c>
      <c r="H83" s="181">
        <f t="shared" si="11"/>
        <v>8.070544349867559E-6</v>
      </c>
      <c r="J83" s="136"/>
      <c r="K83" s="136"/>
      <c r="M83" s="242">
        <f t="shared" si="12"/>
        <v>1.2635615005882096E-3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'[5]Sch C'!D82</f>
        <v>1072</v>
      </c>
      <c r="D84" s="277">
        <f>'[5]Sch C'!F82</f>
        <v>0</v>
      </c>
      <c r="E84" s="263">
        <f t="shared" si="10"/>
        <v>1072</v>
      </c>
      <c r="F84" s="183"/>
      <c r="G84" s="183">
        <f t="shared" ref="G84:G91" si="13">IF(ISERROR(E84+F84),"",(E84+F84))</f>
        <v>1072</v>
      </c>
      <c r="H84" s="181">
        <f t="shared" si="11"/>
        <v>2.9833184631234566E-4</v>
      </c>
      <c r="J84" s="136"/>
      <c r="K84" s="136"/>
      <c r="M84" s="242">
        <f t="shared" si="12"/>
        <v>4.6708204435536575E-2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'[5]Sch C'!D83</f>
        <v>16229</v>
      </c>
      <c r="D85" s="277">
        <f>'[5]Sch C'!F83</f>
        <v>0</v>
      </c>
      <c r="E85" s="263">
        <f t="shared" si="10"/>
        <v>16229</v>
      </c>
      <c r="F85" s="183"/>
      <c r="G85" s="183">
        <f t="shared" si="13"/>
        <v>16229</v>
      </c>
      <c r="H85" s="181">
        <f t="shared" si="11"/>
        <v>4.5164435949655388E-3</v>
      </c>
      <c r="J85" s="136"/>
      <c r="K85" s="136"/>
      <c r="M85" s="242">
        <f t="shared" si="12"/>
        <v>0.70711515838089845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'[5]Sch C'!D84</f>
        <v>877</v>
      </c>
      <c r="D86" s="277">
        <f>'[5]Sch C'!F84</f>
        <v>0</v>
      </c>
      <c r="E86" s="263">
        <f t="shared" si="10"/>
        <v>877</v>
      </c>
      <c r="F86" s="183"/>
      <c r="G86" s="183">
        <f t="shared" si="13"/>
        <v>877</v>
      </c>
      <c r="H86" s="181">
        <f t="shared" si="11"/>
        <v>2.4406439292530517E-4</v>
      </c>
      <c r="J86" s="136"/>
      <c r="K86" s="136"/>
      <c r="M86" s="242">
        <f t="shared" si="12"/>
        <v>3.8211842621236544E-2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'[5]Sch C'!D85</f>
        <v>47202</v>
      </c>
      <c r="D87" s="277">
        <f>'[5]Sch C'!F85</f>
        <v>0</v>
      </c>
      <c r="E87" s="263">
        <f t="shared" si="10"/>
        <v>47202</v>
      </c>
      <c r="F87" s="183"/>
      <c r="G87" s="183">
        <f t="shared" si="13"/>
        <v>47202</v>
      </c>
      <c r="H87" s="181">
        <f t="shared" si="11"/>
        <v>1.3136063255256847E-2</v>
      </c>
      <c r="J87" s="136"/>
      <c r="K87" s="136"/>
      <c r="M87" s="242">
        <f t="shared" si="12"/>
        <v>2.0566424120953335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'[5]Sch C'!D86</f>
        <v>0</v>
      </c>
      <c r="D88" s="277">
        <f>'[5]Sch C'!F86</f>
        <v>0</v>
      </c>
      <c r="E88" s="263">
        <f t="shared" si="10"/>
        <v>0</v>
      </c>
      <c r="F88" s="183"/>
      <c r="G88" s="183">
        <f t="shared" si="13"/>
        <v>0</v>
      </c>
      <c r="H88" s="181">
        <f t="shared" si="11"/>
        <v>0</v>
      </c>
      <c r="J88" s="136"/>
      <c r="K88" s="136"/>
      <c r="M88" s="242">
        <f t="shared" si="12"/>
        <v>0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'[5]Sch C'!D87</f>
        <v>45838</v>
      </c>
      <c r="D89" s="277">
        <f>'[5]Sch C'!F87</f>
        <v>0</v>
      </c>
      <c r="E89" s="263">
        <f t="shared" si="10"/>
        <v>45838</v>
      </c>
      <c r="F89" s="183"/>
      <c r="G89" s="183">
        <f t="shared" si="13"/>
        <v>45838</v>
      </c>
      <c r="H89" s="181">
        <f t="shared" si="11"/>
        <v>1.2756469376180317E-2</v>
      </c>
      <c r="J89" s="136"/>
      <c r="K89" s="136"/>
      <c r="M89" s="242">
        <f t="shared" si="12"/>
        <v>1.9972114504814604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'[5]Sch C'!D88</f>
        <v>0</v>
      </c>
      <c r="D90" s="277">
        <f>'[5]Sch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'[5]Sch C'!D89</f>
        <v>37980</v>
      </c>
      <c r="D91" s="277">
        <f>'[5]Sch C'!F89</f>
        <v>0</v>
      </c>
      <c r="E91" s="263">
        <f t="shared" si="10"/>
        <v>37980</v>
      </c>
      <c r="F91" s="183"/>
      <c r="G91" s="183">
        <f t="shared" si="13"/>
        <v>37980</v>
      </c>
      <c r="H91" s="181">
        <f t="shared" si="11"/>
        <v>1.0569630151998962E-2</v>
      </c>
      <c r="J91" s="136"/>
      <c r="K91" s="136"/>
      <c r="M91" s="242">
        <f t="shared" si="12"/>
        <v>1.6548298549082829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188407</v>
      </c>
      <c r="D92" s="277">
        <f>SUM(D80:D91)</f>
        <v>4425</v>
      </c>
      <c r="E92" s="183">
        <f>SUM(E80:E91)</f>
        <v>192832</v>
      </c>
      <c r="F92" s="183">
        <f>SUM(F80:F91)</f>
        <v>0</v>
      </c>
      <c r="G92" s="183">
        <f>IF(ISERROR(E92+F92),"",(E92+F92))</f>
        <v>192832</v>
      </c>
      <c r="H92" s="181">
        <f t="shared" si="11"/>
        <v>5.3664110623229698E-2</v>
      </c>
      <c r="J92" s="136"/>
      <c r="K92" s="136"/>
      <c r="M92" s="242">
        <f t="shared" si="12"/>
        <v>8.4018996993595056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'[5]Sch C'!D93</f>
        <v>138814</v>
      </c>
      <c r="D95" s="277">
        <f>'[5]Sch C'!F93</f>
        <v>0</v>
      </c>
      <c r="E95" s="263">
        <f t="shared" ref="E95:E100" si="14">SUM(C95:D95)</f>
        <v>138814</v>
      </c>
      <c r="F95" s="180"/>
      <c r="G95" s="180">
        <f t="shared" ref="G95:G101" si="15">IF(ISERROR(E95+F95),"",(E95+F95))</f>
        <v>138814</v>
      </c>
      <c r="H95" s="181">
        <f t="shared" ref="H95:H101" si="16">IF(ISERROR(G95/$G$183),"",(G95/$G$183))</f>
        <v>3.8631191151121222E-2</v>
      </c>
      <c r="J95" s="265">
        <v>12269.5</v>
      </c>
      <c r="K95" s="265">
        <v>13014.87</v>
      </c>
      <c r="M95" s="242">
        <f t="shared" ref="M95:M101" si="17">IFERROR(G95/G$198,0)</f>
        <v>6.0482767635397154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'[5]Sch C'!D94</f>
        <v>0</v>
      </c>
      <c r="D96" s="277">
        <f>'[5]Sch C'!F94</f>
        <v>16059</v>
      </c>
      <c r="E96" s="263">
        <f t="shared" si="14"/>
        <v>16059</v>
      </c>
      <c r="F96" s="183"/>
      <c r="G96" s="183">
        <f t="shared" si="15"/>
        <v>16059</v>
      </c>
      <c r="H96" s="181">
        <f t="shared" si="16"/>
        <v>4.46913350739735E-3</v>
      </c>
      <c r="J96" s="136"/>
      <c r="K96" s="136"/>
      <c r="M96" s="242">
        <f t="shared" si="17"/>
        <v>0.69970807372227795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'[5]Sch C'!D95</f>
        <v>8486</v>
      </c>
      <c r="D97" s="277">
        <f>'[5]Sch C'!F95</f>
        <v>0</v>
      </c>
      <c r="E97" s="263">
        <f t="shared" si="14"/>
        <v>8486</v>
      </c>
      <c r="F97" s="183"/>
      <c r="G97" s="183">
        <f t="shared" si="15"/>
        <v>8486</v>
      </c>
      <c r="H97" s="181">
        <f t="shared" si="16"/>
        <v>2.3616082535509002E-3</v>
      </c>
      <c r="J97" s="136"/>
      <c r="K97" s="136"/>
      <c r="M97" s="242">
        <f t="shared" si="17"/>
        <v>0.36974423772384646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'[5]Sch C'!D96</f>
        <v>159861</v>
      </c>
      <c r="D98" s="277">
        <f>'[5]Sch C'!F96</f>
        <v>0</v>
      </c>
      <c r="E98" s="263">
        <f t="shared" si="14"/>
        <v>159861</v>
      </c>
      <c r="F98" s="183"/>
      <c r="G98" s="183">
        <f t="shared" si="15"/>
        <v>159861</v>
      </c>
      <c r="H98" s="181">
        <f t="shared" si="16"/>
        <v>4.4488458286695794E-2</v>
      </c>
      <c r="J98" s="136"/>
      <c r="K98" s="136"/>
      <c r="M98" s="242">
        <f t="shared" si="17"/>
        <v>6.965317415363165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'[5]Sch C'!D97</f>
        <v>19721</v>
      </c>
      <c r="D99" s="277">
        <f>'[5]Sch C'!F97</f>
        <v>0</v>
      </c>
      <c r="E99" s="263">
        <f t="shared" si="14"/>
        <v>19721</v>
      </c>
      <c r="F99" s="183"/>
      <c r="G99" s="183">
        <f t="shared" si="15"/>
        <v>19721</v>
      </c>
      <c r="H99" s="181">
        <f t="shared" si="16"/>
        <v>5.4882484525426945E-3</v>
      </c>
      <c r="J99" s="136"/>
      <c r="K99" s="136"/>
      <c r="M99" s="242">
        <f t="shared" si="17"/>
        <v>0.85926539148620973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'[5]Sch C'!D98</f>
        <v>2560</v>
      </c>
      <c r="D100" s="277">
        <f>'[5]Sch C'!F98</f>
        <v>0</v>
      </c>
      <c r="E100" s="263">
        <f t="shared" si="14"/>
        <v>2560</v>
      </c>
      <c r="F100" s="183"/>
      <c r="G100" s="183">
        <f t="shared" si="15"/>
        <v>2560</v>
      </c>
      <c r="H100" s="181">
        <f t="shared" si="16"/>
        <v>7.1243425985037772E-4</v>
      </c>
      <c r="J100" s="136"/>
      <c r="K100" s="136"/>
      <c r="M100" s="242">
        <f t="shared" si="17"/>
        <v>0.11154198074157989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329442</v>
      </c>
      <c r="D101" s="277">
        <f>SUM(D95:D100)</f>
        <v>16059</v>
      </c>
      <c r="E101" s="183">
        <f>SUM(E95:E100)</f>
        <v>345501</v>
      </c>
      <c r="F101" s="183">
        <f>SUM(F95:F100)</f>
        <v>0</v>
      </c>
      <c r="G101" s="183">
        <f t="shared" si="15"/>
        <v>345501</v>
      </c>
      <c r="H101" s="181">
        <f t="shared" si="16"/>
        <v>9.6151073911158333E-2</v>
      </c>
      <c r="J101" s="136"/>
      <c r="K101" s="136"/>
      <c r="M101" s="242">
        <f t="shared" si="17"/>
        <v>15.053853862576794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'[5]Sch C'!D102</f>
        <v>78748</v>
      </c>
      <c r="D104" s="277">
        <f>'[5]Sch C'!F102</f>
        <v>0</v>
      </c>
      <c r="E104" s="263">
        <f t="shared" ref="E104:E109" si="18">SUM(C104:D104)</f>
        <v>78748</v>
      </c>
      <c r="F104" s="180"/>
      <c r="G104" s="180">
        <f t="shared" ref="G104:G110" si="19">IF(ISERROR(E104+F104),"",(E104+F104))</f>
        <v>78748</v>
      </c>
      <c r="H104" s="181">
        <f t="shared" ref="H104:H110" si="20">IF(ISERROR(G104/$G$183),"",(G104/$G$183))</f>
        <v>2.1915145740116226E-2</v>
      </c>
      <c r="J104" s="265">
        <v>6058.5</v>
      </c>
      <c r="K104" s="265">
        <v>6499.75</v>
      </c>
      <c r="M104" s="242">
        <f t="shared" ref="M104:M110" si="21">IFERROR(G104/G$198,0)</f>
        <v>3.4311358982179425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'[5]Sch C'!D103</f>
        <v>0</v>
      </c>
      <c r="D105" s="277">
        <f>'[5]Sch C'!F103</f>
        <v>9110</v>
      </c>
      <c r="E105" s="263">
        <f t="shared" si="18"/>
        <v>9110</v>
      </c>
      <c r="F105" s="183"/>
      <c r="G105" s="183">
        <f t="shared" si="19"/>
        <v>9110</v>
      </c>
      <c r="H105" s="181">
        <f t="shared" si="20"/>
        <v>2.53526410438943E-3</v>
      </c>
      <c r="J105" s="136"/>
      <c r="K105" s="136"/>
      <c r="M105" s="242">
        <f t="shared" si="21"/>
        <v>0.39693259552960658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'[5]Sch C'!D104</f>
        <v>0</v>
      </c>
      <c r="D106" s="277">
        <f>'[5]Sch C'!F104</f>
        <v>0</v>
      </c>
      <c r="E106" s="263">
        <f t="shared" si="18"/>
        <v>0</v>
      </c>
      <c r="F106" s="183"/>
      <c r="G106" s="183">
        <f t="shared" si="19"/>
        <v>0</v>
      </c>
      <c r="H106" s="181">
        <f t="shared" si="20"/>
        <v>0</v>
      </c>
      <c r="J106" s="136"/>
      <c r="K106" s="136"/>
      <c r="M106" s="242">
        <f t="shared" si="21"/>
        <v>0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'[5]Sch C'!D105</f>
        <v>0</v>
      </c>
      <c r="D107" s="277">
        <f>'[5]Sch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'[5]Sch C'!D106</f>
        <v>7270</v>
      </c>
      <c r="D108" s="277">
        <f>'[5]Sch C'!F106</f>
        <v>0</v>
      </c>
      <c r="E108" s="263">
        <f t="shared" si="18"/>
        <v>7270</v>
      </c>
      <c r="F108" s="183"/>
      <c r="G108" s="183">
        <f t="shared" si="19"/>
        <v>7270</v>
      </c>
      <c r="H108" s="181">
        <f t="shared" si="20"/>
        <v>2.0232019801219711E-3</v>
      </c>
      <c r="J108" s="136"/>
      <c r="K108" s="136"/>
      <c r="M108" s="242">
        <f t="shared" si="21"/>
        <v>0.316761796871596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'[5]Sch C'!D107</f>
        <v>0</v>
      </c>
      <c r="D109" s="277">
        <f>'[5]Sch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86018</v>
      </c>
      <c r="D110" s="277">
        <f>SUM(D104:D109)</f>
        <v>9110</v>
      </c>
      <c r="E110" s="183">
        <f>SUM(E104:E109)</f>
        <v>95128</v>
      </c>
      <c r="F110" s="183">
        <f>SUM(F104:F109)</f>
        <v>0</v>
      </c>
      <c r="G110" s="183">
        <f t="shared" si="19"/>
        <v>95128</v>
      </c>
      <c r="H110" s="181">
        <f t="shared" si="20"/>
        <v>2.6473611824627628E-2</v>
      </c>
      <c r="J110" s="136"/>
      <c r="K110" s="136"/>
      <c r="M110" s="242">
        <f t="shared" si="21"/>
        <v>4.1448302906191454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'[5]Sch C'!D121</f>
        <v>0</v>
      </c>
      <c r="D113" s="277">
        <f>'[5]Sch C'!F121</f>
        <v>0</v>
      </c>
      <c r="E113" s="263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'[5]Sch C'!D122</f>
        <v>0</v>
      </c>
      <c r="D114" s="277">
        <f>'[5]Sch C'!F122</f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'[5]Sch C'!D123</f>
        <v>17076</v>
      </c>
      <c r="D115" s="277">
        <f>'[5]Sch C'!F123</f>
        <v>0</v>
      </c>
      <c r="E115" s="263">
        <f t="shared" si="22"/>
        <v>17076</v>
      </c>
      <c r="F115" s="183"/>
      <c r="G115" s="183">
        <f t="shared" si="23"/>
        <v>17076</v>
      </c>
      <c r="H115" s="181">
        <f t="shared" si="24"/>
        <v>4.7521591489082223E-3</v>
      </c>
      <c r="J115" s="136"/>
      <c r="K115" s="136"/>
      <c r="M115" s="242">
        <f t="shared" si="25"/>
        <v>0.74401986841531964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'[5]Sch C'!D124</f>
        <v>0</v>
      </c>
      <c r="D116" s="277">
        <f>'[5]Sch C'!F124</f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'[5]Sch C'!D125</f>
        <v>0</v>
      </c>
      <c r="D117" s="277">
        <f>'[5]Sch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17076</v>
      </c>
      <c r="D118" s="277">
        <f>SUM(D113:D117)</f>
        <v>0</v>
      </c>
      <c r="E118" s="183">
        <f>SUM(E113:E117)</f>
        <v>17076</v>
      </c>
      <c r="F118" s="183">
        <f>SUM(F113:F117)</f>
        <v>0</v>
      </c>
      <c r="G118" s="183">
        <f t="shared" si="23"/>
        <v>17076</v>
      </c>
      <c r="H118" s="181">
        <f t="shared" si="24"/>
        <v>4.7521591489082223E-3</v>
      </c>
      <c r="J118" s="136"/>
      <c r="K118" s="136"/>
      <c r="M118" s="242">
        <f t="shared" si="25"/>
        <v>0.74401986841531964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'[5]Sch C'!D129</f>
        <v>103755</v>
      </c>
      <c r="D121" s="277">
        <f>'[5]Sch C'!F129</f>
        <v>0</v>
      </c>
      <c r="E121" s="263">
        <f t="shared" ref="E121:E131" si="26">SUM(C121:D121)</f>
        <v>103755</v>
      </c>
      <c r="F121" s="180"/>
      <c r="G121" s="180">
        <f>IF(ISERROR(E121+F121),"",(E121+F121))</f>
        <v>103755</v>
      </c>
      <c r="H121" s="181">
        <f>IF(ISERROR(G121/$G$183),"",(G121/$G$183))</f>
        <v>2.8874459621396849E-2</v>
      </c>
      <c r="J121" s="265">
        <v>3980</v>
      </c>
      <c r="K121" s="265">
        <v>4368</v>
      </c>
      <c r="M121" s="242">
        <f t="shared" ref="M121:M131" si="27">IFERROR(G121/G$198,0)</f>
        <v>4.5207180515010243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'[5]Sch C'!D130</f>
        <v>0</v>
      </c>
      <c r="D122" s="277">
        <f>'[5]Sch C'!F130</f>
        <v>12003</v>
      </c>
      <c r="E122" s="263">
        <f t="shared" si="26"/>
        <v>12003</v>
      </c>
      <c r="F122" s="180"/>
      <c r="G122" s="180">
        <f t="shared" ref="G122:G131" si="28">IF(ISERROR(E122+F122),"",(E122+F122))</f>
        <v>12003</v>
      </c>
      <c r="H122" s="181">
        <f t="shared" ref="H122:H131" si="29">IF(ISERROR(G122/$G$183),"",(G122/$G$183))</f>
        <v>3.3403704769469074E-3</v>
      </c>
      <c r="J122" s="136"/>
      <c r="K122" s="136"/>
      <c r="M122" s="242">
        <f t="shared" si="27"/>
        <v>0.52298374798483727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'[5]Sch C'!D131</f>
        <v>120415</v>
      </c>
      <c r="D123" s="277">
        <f>'[5]Sch C'!F131</f>
        <v>0</v>
      </c>
      <c r="E123" s="263">
        <f t="shared" si="26"/>
        <v>120415</v>
      </c>
      <c r="F123" s="180"/>
      <c r="G123" s="180">
        <f t="shared" si="28"/>
        <v>120415</v>
      </c>
      <c r="H123" s="181">
        <f t="shared" si="29"/>
        <v>3.3510848203079383E-2</v>
      </c>
      <c r="J123" s="265">
        <v>7563.5</v>
      </c>
      <c r="K123" s="265">
        <v>8112.6</v>
      </c>
      <c r="M123" s="242">
        <f t="shared" si="27"/>
        <v>5.2466123480458364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'[5]Sch C'!D132</f>
        <v>0</v>
      </c>
      <c r="D124" s="277">
        <f>'[5]Sch C'!F132</f>
        <v>13931</v>
      </c>
      <c r="E124" s="263">
        <f t="shared" si="26"/>
        <v>13931</v>
      </c>
      <c r="F124" s="180"/>
      <c r="G124" s="180">
        <f t="shared" si="28"/>
        <v>13931</v>
      </c>
      <c r="H124" s="181">
        <f t="shared" si="29"/>
        <v>3.8769225288967234E-3</v>
      </c>
      <c r="J124" s="136"/>
      <c r="K124" s="136"/>
      <c r="M124" s="242">
        <f t="shared" si="27"/>
        <v>0.60698880223083962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'[5]Sch C'!D133</f>
        <v>0</v>
      </c>
      <c r="D125" s="277">
        <f>'[5]Sch C'!F133</f>
        <v>0</v>
      </c>
      <c r="E125" s="263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5">
        <v>0</v>
      </c>
      <c r="K125" s="265">
        <v>0</v>
      </c>
      <c r="M125" s="242">
        <f t="shared" si="27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'[5]Sch C'!D134</f>
        <v>14215</v>
      </c>
      <c r="D126" s="277">
        <f>'[5]Sch C'!F134</f>
        <v>0</v>
      </c>
      <c r="E126" s="263">
        <f t="shared" si="26"/>
        <v>14215</v>
      </c>
      <c r="F126" s="180"/>
      <c r="G126" s="180">
        <f t="shared" si="28"/>
        <v>14215</v>
      </c>
      <c r="H126" s="181">
        <f t="shared" si="29"/>
        <v>3.9559582045988742E-3</v>
      </c>
      <c r="J126" s="136"/>
      <c r="K126" s="136"/>
      <c r="M126" s="242">
        <f t="shared" si="27"/>
        <v>0.61936299071935863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'[5]Sch C'!D135</f>
        <v>0</v>
      </c>
      <c r="D127" s="277">
        <f>'[5]Sch C'!F135</f>
        <v>0</v>
      </c>
      <c r="E127" s="263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'[5]Sch C'!D136</f>
        <v>0</v>
      </c>
      <c r="D128" s="277">
        <f>'[5]Sch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'[5]Sch C'!D137</f>
        <v>21815</v>
      </c>
      <c r="D129" s="277">
        <f>'[5]Sch C'!F137</f>
        <v>0</v>
      </c>
      <c r="E129" s="263">
        <f t="shared" si="26"/>
        <v>21815</v>
      </c>
      <c r="F129" s="180"/>
      <c r="G129" s="180">
        <f t="shared" si="28"/>
        <v>21815</v>
      </c>
      <c r="H129" s="181">
        <f t="shared" si="29"/>
        <v>6.0709974135296834E-3</v>
      </c>
      <c r="J129" s="136"/>
      <c r="K129" s="136"/>
      <c r="M129" s="242">
        <f t="shared" si="27"/>
        <v>0.95050324604592396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'[5]Sch C'!D138</f>
        <v>0</v>
      </c>
      <c r="D130" s="277">
        <f>'[5]Sch C'!F138</f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'[5]Sch C'!D139</f>
        <v>0</v>
      </c>
      <c r="D131" s="277">
        <f>'[5]Sch C'!F139</f>
        <v>0</v>
      </c>
      <c r="E131" s="263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42">
        <f t="shared" si="27"/>
        <v>0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'[5]Sch C'!D141</f>
        <v>0</v>
      </c>
      <c r="D133" s="277">
        <f>'[5]Sch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'[5]Sch C'!D142</f>
        <v>0</v>
      </c>
      <c r="D134" s="277">
        <f>'[5]Sch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'[5]Sch C'!D143</f>
        <v>0</v>
      </c>
      <c r="D135" s="277">
        <f>'[5]Sch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'[5]Sch C'!D144</f>
        <v>0</v>
      </c>
      <c r="D136" s="277">
        <f>'[5]Sch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'[5]Sch C'!D145</f>
        <v>0</v>
      </c>
      <c r="D137" s="277">
        <f>'[5]Sch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'[5]Sch C'!D146</f>
        <v>0</v>
      </c>
      <c r="D138" s="277">
        <f>'[5]Sch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260200</v>
      </c>
      <c r="D139" s="277">
        <f>SUM(D121:D138)</f>
        <v>25934</v>
      </c>
      <c r="E139" s="182">
        <f>SUM(E121:E138)</f>
        <v>286134</v>
      </c>
      <c r="F139" s="182">
        <f>SUM(F121:F138)</f>
        <v>0</v>
      </c>
      <c r="G139" s="183">
        <f t="shared" si="33"/>
        <v>286134</v>
      </c>
      <c r="H139" s="181">
        <f t="shared" si="31"/>
        <v>7.9629556448448421E-2</v>
      </c>
      <c r="J139" s="136"/>
      <c r="K139" s="136"/>
      <c r="M139" s="242">
        <f t="shared" si="32"/>
        <v>12.467169186527821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'[5]Sch C'!D150</f>
        <v>0</v>
      </c>
      <c r="D142" s="277">
        <f>'[5]Sch C'!F150</f>
        <v>0</v>
      </c>
      <c r="E142" s="263">
        <f t="shared" ref="E142:E146" si="34">SUM(C142:D142)</f>
        <v>0</v>
      </c>
      <c r="F142" s="180"/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5">
        <v>0</v>
      </c>
      <c r="K142" s="265">
        <v>0</v>
      </c>
      <c r="M142" s="242">
        <f t="shared" ref="M142:M147" si="37">IFERROR(G142/G$198,0)</f>
        <v>0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'[5]Sch C'!D151</f>
        <v>0</v>
      </c>
      <c r="D143" s="277">
        <f>'[5]Sch C'!F151</f>
        <v>0</v>
      </c>
      <c r="E143" s="263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42">
        <f t="shared" si="37"/>
        <v>0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'[5]Sch C'!D152</f>
        <v>0</v>
      </c>
      <c r="D144" s="277">
        <f>'[5]Sch C'!F152</f>
        <v>0</v>
      </c>
      <c r="E144" s="263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42">
        <f t="shared" si="37"/>
        <v>0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'[5]Sch C'!D153</f>
        <v>0</v>
      </c>
      <c r="D145" s="277">
        <f>'[5]Sch C'!F153</f>
        <v>0</v>
      </c>
      <c r="E145" s="263">
        <f t="shared" si="34"/>
        <v>0</v>
      </c>
      <c r="F145" s="183"/>
      <c r="G145" s="183">
        <f t="shared" si="35"/>
        <v>0</v>
      </c>
      <c r="H145" s="181">
        <f t="shared" si="36"/>
        <v>0</v>
      </c>
      <c r="J145" s="136"/>
      <c r="K145" s="136"/>
      <c r="M145" s="242">
        <f t="shared" si="37"/>
        <v>0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'[5]Sch C'!D154</f>
        <v>5680</v>
      </c>
      <c r="D146" s="277">
        <f>'[5]Sch C'!F154</f>
        <v>0</v>
      </c>
      <c r="E146" s="263">
        <f t="shared" si="34"/>
        <v>5680</v>
      </c>
      <c r="F146" s="183"/>
      <c r="G146" s="183">
        <f t="shared" si="35"/>
        <v>5680</v>
      </c>
      <c r="H146" s="181">
        <f t="shared" si="36"/>
        <v>1.5807135140430255E-3</v>
      </c>
      <c r="J146" s="136"/>
      <c r="K146" s="136"/>
      <c r="M146" s="242">
        <f t="shared" si="37"/>
        <v>0.24748376977038036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5680</v>
      </c>
      <c r="D147" s="277">
        <f>SUM(D142:D146)</f>
        <v>0</v>
      </c>
      <c r="E147" s="183">
        <f>SUM(E142:E146)</f>
        <v>5680</v>
      </c>
      <c r="F147" s="183">
        <f>SUM(F142:F146)</f>
        <v>0</v>
      </c>
      <c r="G147" s="183">
        <f t="shared" si="35"/>
        <v>5680</v>
      </c>
      <c r="H147" s="204">
        <f t="shared" si="36"/>
        <v>1.5807135140430255E-3</v>
      </c>
      <c r="J147" s="136"/>
      <c r="K147" s="136"/>
      <c r="M147" s="242">
        <f t="shared" si="37"/>
        <v>0.24748376977038036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'[5]Sch C'!D158</f>
        <v>904634</v>
      </c>
      <c r="D150" s="277">
        <f>'[5]Sch C'!F158</f>
        <v>0</v>
      </c>
      <c r="E150" s="263">
        <f t="shared" ref="E150:E163" si="38">SUM(C150:D150)</f>
        <v>904634</v>
      </c>
      <c r="F150" s="183"/>
      <c r="G150" s="183">
        <f>IF(ISERROR(E150+F150),"",(E150+F150))</f>
        <v>904634</v>
      </c>
      <c r="H150" s="181">
        <f>IF(ISERROR(G150/$G$183),"",(G150/$G$183))</f>
        <v>0.25175478680683067</v>
      </c>
      <c r="J150" s="265">
        <v>77486.25</v>
      </c>
      <c r="K150" s="265">
        <v>80751.06</v>
      </c>
      <c r="M150" s="242">
        <f t="shared" ref="M150:M164" si="39">IFERROR(G150/G$198,0)</f>
        <v>39.415886018038428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'[5]Sch C'!D159</f>
        <v>0</v>
      </c>
      <c r="D151" s="277">
        <f>'[5]Sch C'!F159</f>
        <v>104656</v>
      </c>
      <c r="E151" s="263">
        <f t="shared" si="38"/>
        <v>104656</v>
      </c>
      <c r="F151" s="183"/>
      <c r="G151" s="183">
        <f>IF(ISERROR(E151+F151),"",(E151+F151))</f>
        <v>104656</v>
      </c>
      <c r="H151" s="181">
        <f>IF(ISERROR(G151/$G$183),"",(G151/$G$183))</f>
        <v>2.9125203085508252E-2</v>
      </c>
      <c r="J151" s="136"/>
      <c r="K151" s="136"/>
      <c r="M151" s="242">
        <f t="shared" si="39"/>
        <v>4.5599756001917129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'[5]Sch C'!D160</f>
        <v>0</v>
      </c>
      <c r="D152" s="277">
        <f>'[5]Sch C'!F160</f>
        <v>0</v>
      </c>
      <c r="E152" s="263">
        <f t="shared" si="38"/>
        <v>0</v>
      </c>
      <c r="F152" s="183"/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42">
        <f t="shared" si="39"/>
        <v>0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'[5]Sch C'!D161</f>
        <v>0</v>
      </c>
      <c r="D153" s="277">
        <f>'[5]Sch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'[5]Sch C'!D162</f>
        <v>4140</v>
      </c>
      <c r="D154" s="277">
        <f>'[5]Sch C'!F162</f>
        <v>0</v>
      </c>
      <c r="E154" s="263">
        <f t="shared" si="38"/>
        <v>4140</v>
      </c>
      <c r="F154" s="183"/>
      <c r="G154" s="183">
        <f t="shared" si="40"/>
        <v>4140</v>
      </c>
      <c r="H154" s="181">
        <f t="shared" si="41"/>
        <v>1.1521397796017826E-3</v>
      </c>
      <c r="J154" s="206"/>
      <c r="K154" s="206"/>
      <c r="M154" s="242">
        <f t="shared" si="39"/>
        <v>0.18038429698052372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'[5]Sch C'!D163</f>
        <v>934</v>
      </c>
      <c r="D155" s="277">
        <f>'[5]Sch C'!F163</f>
        <v>0</v>
      </c>
      <c r="E155" s="263">
        <f t="shared" si="38"/>
        <v>934</v>
      </c>
      <c r="F155" s="183"/>
      <c r="G155" s="183">
        <f t="shared" si="40"/>
        <v>934</v>
      </c>
      <c r="H155" s="181">
        <f t="shared" si="41"/>
        <v>2.599271869922862E-4</v>
      </c>
      <c r="J155" s="206"/>
      <c r="K155" s="206"/>
      <c r="M155" s="242">
        <f t="shared" si="39"/>
        <v>4.0695394536185786E-2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'[5]Sch C'!D164</f>
        <v>0</v>
      </c>
      <c r="D156" s="277">
        <f>'[5]Sch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'[5]Sch C'!D165</f>
        <v>1971</v>
      </c>
      <c r="D157" s="277">
        <f>'[5]Sch C'!F165</f>
        <v>0</v>
      </c>
      <c r="E157" s="263">
        <f t="shared" si="38"/>
        <v>1971</v>
      </c>
      <c r="F157" s="183"/>
      <c r="G157" s="183">
        <f t="shared" si="40"/>
        <v>1971</v>
      </c>
      <c r="H157" s="181">
        <f t="shared" si="41"/>
        <v>5.4851872115824001E-4</v>
      </c>
      <c r="J157" s="206"/>
      <c r="K157" s="206"/>
      <c r="M157" s="242">
        <f t="shared" si="39"/>
        <v>8.5878610953771084E-2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'[5]Sch C'!D166</f>
        <v>16284</v>
      </c>
      <c r="D158" s="277">
        <f>'[5]Sch C'!F166</f>
        <v>0</v>
      </c>
      <c r="E158" s="263">
        <f t="shared" si="38"/>
        <v>16284</v>
      </c>
      <c r="F158" s="183"/>
      <c r="G158" s="183">
        <f t="shared" si="40"/>
        <v>16284</v>
      </c>
      <c r="H158" s="181">
        <f t="shared" si="41"/>
        <v>4.531749799767012E-3</v>
      </c>
      <c r="J158" s="206"/>
      <c r="K158" s="206"/>
      <c r="M158" s="242">
        <f t="shared" si="39"/>
        <v>0.70951156812339333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'[5]Sch C'!D167</f>
        <v>419539</v>
      </c>
      <c r="D159" s="277">
        <f>'[5]Sch C'!F167</f>
        <v>0</v>
      </c>
      <c r="E159" s="263">
        <f t="shared" si="38"/>
        <v>419539</v>
      </c>
      <c r="F159" s="183"/>
      <c r="G159" s="183">
        <f t="shared" si="40"/>
        <v>419539</v>
      </c>
      <c r="H159" s="181">
        <f t="shared" si="41"/>
        <v>0.11675545193100297</v>
      </c>
      <c r="J159" s="206"/>
      <c r="K159" s="206"/>
      <c r="M159" s="242">
        <f t="shared" si="39"/>
        <v>18.279769944664721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'[5]Sch C'!D168</f>
        <v>0</v>
      </c>
      <c r="D160" s="277">
        <f>'[5]Sch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'[5]Sch C'!D169</f>
        <v>151</v>
      </c>
      <c r="D161" s="277">
        <f>'[5]Sch C'!F169</f>
        <v>0</v>
      </c>
      <c r="E161" s="263">
        <f t="shared" si="38"/>
        <v>151</v>
      </c>
      <c r="F161" s="183"/>
      <c r="G161" s="183">
        <f t="shared" si="40"/>
        <v>151</v>
      </c>
      <c r="H161" s="181">
        <f t="shared" si="41"/>
        <v>4.2022489545862119E-5</v>
      </c>
      <c r="J161" s="136"/>
      <c r="K161" s="136"/>
      <c r="M161" s="242">
        <f t="shared" si="39"/>
        <v>6.5792340203041262E-3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'[5]Sch C'!D170</f>
        <v>9442</v>
      </c>
      <c r="D162" s="277">
        <f>'[5]Sch C'!F170</f>
        <v>0</v>
      </c>
      <c r="E162" s="263">
        <f t="shared" si="38"/>
        <v>9442</v>
      </c>
      <c r="F162" s="183"/>
      <c r="G162" s="183">
        <f t="shared" si="40"/>
        <v>9442</v>
      </c>
      <c r="H162" s="181">
        <f t="shared" si="41"/>
        <v>2.6276579224637758E-3</v>
      </c>
      <c r="J162" s="136"/>
      <c r="K162" s="136"/>
      <c r="M162" s="242">
        <f t="shared" si="39"/>
        <v>0.41139819615703022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'[5]Sch C'!D171</f>
        <v>0</v>
      </c>
      <c r="D163" s="277">
        <f>'[5]Sch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1357095</v>
      </c>
      <c r="D164" s="277">
        <f>SUM(D150:D163)</f>
        <v>104656</v>
      </c>
      <c r="E164" s="183">
        <f>SUM(E150:E163)</f>
        <v>1461751</v>
      </c>
      <c r="F164" s="183">
        <f>SUM(F150:F163)</f>
        <v>0</v>
      </c>
      <c r="G164" s="183">
        <f>IF(ISERROR(E164+F164),"",(E164+F164))</f>
        <v>1461751</v>
      </c>
      <c r="H164" s="181">
        <f>IF(ISERROR(G164/$G$183),"",(G164/$G$183))</f>
        <v>0.40679745772287085</v>
      </c>
      <c r="J164" s="136"/>
      <c r="K164" s="136"/>
      <c r="M164" s="242">
        <f t="shared" si="39"/>
        <v>63.690078863666074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'[5]Sch C'!D186</f>
        <v>0</v>
      </c>
      <c r="D167" s="277">
        <f>'[5]Sch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'[5]Sch C'!D187</f>
        <v>0</v>
      </c>
      <c r="D168" s="277">
        <f>'[5]Sch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'[5]Sch C'!D188</f>
        <v>0</v>
      </c>
      <c r="D169" s="277">
        <f>'[5]Sch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'[5]Sch C'!D189</f>
        <v>5746</v>
      </c>
      <c r="D170" s="277">
        <f>'[5]Sch C'!F189</f>
        <v>0</v>
      </c>
      <c r="E170" s="263">
        <f t="shared" si="42"/>
        <v>5746</v>
      </c>
      <c r="F170" s="183"/>
      <c r="G170" s="183">
        <f>IF(ISERROR(E170+F170),"",(E170+F170))</f>
        <v>5746</v>
      </c>
      <c r="H170" s="181">
        <f>IF(ISERROR(G170/$G$183),"",(G170/$G$183))</f>
        <v>1.5990809598047931E-3</v>
      </c>
      <c r="I170" s="215"/>
      <c r="J170" s="211"/>
      <c r="K170" s="42"/>
      <c r="M170" s="242">
        <f t="shared" si="43"/>
        <v>0.25035946146137422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'[5]Sch C'!D190</f>
        <v>0</v>
      </c>
      <c r="D171" s="277">
        <f>'[5]Sch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'[5]Sch C'!D191</f>
        <v>13460</v>
      </c>
      <c r="D172" s="277">
        <f>'[5]Sch C'!F191</f>
        <v>0</v>
      </c>
      <c r="E172" s="263">
        <f t="shared" si="42"/>
        <v>13460</v>
      </c>
      <c r="F172" s="183"/>
      <c r="G172" s="183">
        <f t="shared" ref="G172:G181" si="44">IF(ISERROR(E172+F172),"",(E172+F172))</f>
        <v>13460</v>
      </c>
      <c r="H172" s="181">
        <f t="shared" ref="H172:H180" si="45">IF(ISERROR(G172/$G$183),"",(G172/$G$183))</f>
        <v>3.7458457568695638E-3</v>
      </c>
      <c r="I172" s="215"/>
      <c r="J172" s="211"/>
      <c r="K172" s="42"/>
      <c r="M172" s="242">
        <f t="shared" si="43"/>
        <v>0.58646682061783795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'[5]Sch C'!D192</f>
        <v>5633</v>
      </c>
      <c r="D173" s="277">
        <f>'[5]Sch C'!F192</f>
        <v>0</v>
      </c>
      <c r="E173" s="263">
        <f t="shared" si="42"/>
        <v>5633</v>
      </c>
      <c r="F173" s="183"/>
      <c r="G173" s="183">
        <f t="shared" si="44"/>
        <v>5633</v>
      </c>
      <c r="H173" s="181">
        <f t="shared" si="45"/>
        <v>1.5676336663035849E-3</v>
      </c>
      <c r="I173" s="215"/>
      <c r="J173" s="211"/>
      <c r="K173" s="42"/>
      <c r="M173" s="242">
        <f t="shared" si="43"/>
        <v>0.24543592871770292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'[5]Sch C'!D193</f>
        <v>0</v>
      </c>
      <c r="D174" s="277">
        <f>'[5]Sch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'[5]Sch C'!D194</f>
        <v>0</v>
      </c>
      <c r="D175" s="277">
        <f>'[5]Sch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'[5]Sch C'!D195</f>
        <v>0</v>
      </c>
      <c r="D176" s="277">
        <f>'[5]Sch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'[5]Sch C'!D196</f>
        <v>0</v>
      </c>
      <c r="D177" s="277">
        <f>'[5]Sch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'[5]Sch C'!D197</f>
        <v>355</v>
      </c>
      <c r="D178" s="277">
        <f>'[5]Sch C'!F197</f>
        <v>0</v>
      </c>
      <c r="E178" s="263">
        <f t="shared" si="42"/>
        <v>355</v>
      </c>
      <c r="F178" s="183"/>
      <c r="G178" s="183">
        <f t="shared" si="44"/>
        <v>355</v>
      </c>
      <c r="H178" s="181">
        <f t="shared" si="45"/>
        <v>9.8794594627689091E-5</v>
      </c>
      <c r="I178" s="215"/>
      <c r="J178" s="211"/>
      <c r="K178" s="42"/>
      <c r="M178" s="242">
        <f t="shared" si="43"/>
        <v>1.5467735610648773E-2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'[5]Sch C'!D198</f>
        <v>0</v>
      </c>
      <c r="D179" s="277">
        <f>'[5]Sch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'[5]Sch C'!D199</f>
        <v>0</v>
      </c>
      <c r="D180" s="277">
        <f>'[5]Sch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25194</v>
      </c>
      <c r="D181" s="277">
        <f>SUM(D167:D180)</f>
        <v>0</v>
      </c>
      <c r="E181" s="218">
        <f>SUM(E167:E180)</f>
        <v>25194</v>
      </c>
      <c r="F181" s="218">
        <f>SUM(F167:F180)</f>
        <v>0</v>
      </c>
      <c r="G181" s="183">
        <f t="shared" si="44"/>
        <v>25194</v>
      </c>
      <c r="H181" s="181">
        <f>IF(ISERROR(G181/$G$183),"",(G181/$G$183))</f>
        <v>7.011354977605631E-3</v>
      </c>
      <c r="I181" s="219"/>
      <c r="J181" s="211"/>
      <c r="K181" s="211"/>
      <c r="M181" s="242">
        <f t="shared" si="43"/>
        <v>1.0977299464075641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3592978</v>
      </c>
      <c r="D183" s="277">
        <f>SUM(D21:D181)/2</f>
        <v>336</v>
      </c>
      <c r="E183" s="262">
        <f>SUM(E21:E181)/2</f>
        <v>3593314</v>
      </c>
      <c r="F183" s="179">
        <f>SUM(F21:F181)/2</f>
        <v>0</v>
      </c>
      <c r="G183" s="179">
        <f>SUM(G21:G181)/2</f>
        <v>3593314</v>
      </c>
      <c r="H183" s="181">
        <f>IF(ISERROR(G183/$G$183),"",(G183/$G$183))</f>
        <v>1</v>
      </c>
      <c r="J183" s="265">
        <f>SUM(J21:J181)</f>
        <v>113498.5</v>
      </c>
      <c r="K183" s="265">
        <f>SUM(K21:K181)</f>
        <v>119418.41</v>
      </c>
      <c r="M183" s="242">
        <f>IFERROR(G183/G$198,0)</f>
        <v>156.56459413533179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'[5]Sch C'!D204</f>
        <v>3592978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224"/>
      <c r="D188" s="224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370159</v>
      </c>
      <c r="D190" s="277">
        <f>D17-D183</f>
        <v>6787</v>
      </c>
      <c r="E190" s="263">
        <f>E17-E183</f>
        <v>376946</v>
      </c>
      <c r="F190" s="180">
        <f>F17-F183</f>
        <v>0</v>
      </c>
      <c r="G190" s="180">
        <f>G17-G183</f>
        <v>376946</v>
      </c>
      <c r="J190" s="136"/>
      <c r="K190" s="136"/>
      <c r="M190" s="242">
        <f>IFERROR(G190/G$198,0)</f>
        <v>16.423946668990457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'[5]Sch D'!C9</f>
        <v>22586</v>
      </c>
      <c r="D194" s="231"/>
      <c r="E194" s="268">
        <f>C194+D194</f>
        <v>22586</v>
      </c>
      <c r="F194" s="225"/>
      <c r="G194" s="227">
        <f>E194+F194</f>
        <v>22586</v>
      </c>
      <c r="H194" s="181">
        <f>IF(ISERROR(G194/$G$198),"",(G194/$G$198))</f>
        <v>0.98409655352707948</v>
      </c>
      <c r="I194" s="43"/>
      <c r="J194" s="136"/>
      <c r="K194" s="136"/>
    </row>
    <row r="195" spans="1:11">
      <c r="A195" s="42"/>
      <c r="B195" s="116" t="s">
        <v>249</v>
      </c>
      <c r="C195" s="289">
        <f>'[5]Sch D'!D9</f>
        <v>365</v>
      </c>
      <c r="D195" s="231"/>
      <c r="E195" s="229">
        <f>C195+D195</f>
        <v>365</v>
      </c>
      <c r="F195" s="228"/>
      <c r="G195" s="229">
        <f>E195+F195</f>
        <v>365</v>
      </c>
      <c r="H195" s="181">
        <f>IF(ISERROR(G195/$G$198),"",(G195/$G$198))</f>
        <v>1.5903446472920569E-2</v>
      </c>
      <c r="I195" s="43"/>
      <c r="J195" s="136"/>
      <c r="K195" s="136"/>
    </row>
    <row r="196" spans="1:11">
      <c r="A196" s="42"/>
      <c r="B196" s="116" t="s">
        <v>87</v>
      </c>
      <c r="C196" s="289">
        <f>'[5]Sch D'!E9</f>
        <v>0</v>
      </c>
      <c r="D196" s="231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'[5]Sch D'!F9</f>
        <v>0</v>
      </c>
      <c r="D197" s="231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22951</v>
      </c>
      <c r="D198" s="231"/>
      <c r="E198" s="269">
        <f>SUM(E194:E197)</f>
        <v>22951</v>
      </c>
      <c r="F198" s="232">
        <f>SUM(F194:F197)</f>
        <v>0</v>
      </c>
      <c r="G198" s="232">
        <f>SUM(G194:G197)</f>
        <v>22951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233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23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'[5]Sch D'!G22</f>
        <v>66</v>
      </c>
      <c r="D201" s="226"/>
      <c r="E201" s="268">
        <f>C201+D201</f>
        <v>66</v>
      </c>
      <c r="F201" s="225"/>
      <c r="G201" s="227">
        <f>E201+F201</f>
        <v>66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'[5]Sch D'!G24</f>
        <v>66</v>
      </c>
      <c r="D202" s="226"/>
      <c r="E202" s="268">
        <f>C202+D202</f>
        <v>66</v>
      </c>
      <c r="F202" s="228"/>
      <c r="G202" s="227">
        <f>E202+F202</f>
        <v>66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23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'[5]Sch D'!G28</f>
        <v>24090</v>
      </c>
      <c r="D205" s="290"/>
      <c r="E205" s="264">
        <f>E201*E203</f>
        <v>24090</v>
      </c>
      <c r="F205" s="36"/>
      <c r="G205" s="225">
        <f>G201*G203</f>
        <v>24090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'[5]Sch D'!G30</f>
        <v>0.95271897052718968</v>
      </c>
      <c r="D206" s="36"/>
      <c r="E206" s="270">
        <f>IFERROR(E198/E205,"0")</f>
        <v>0.95271897052718968</v>
      </c>
      <c r="F206" s="186"/>
      <c r="G206" s="238">
        <f>G198/G205</f>
        <v>0.95271897052718968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'[5]Sch D'!G32</f>
        <v>0.95271897052718968</v>
      </c>
      <c r="D207" s="36"/>
      <c r="E207" s="270">
        <f>IFERROR((E194+E195)/E205,"0")</f>
        <v>0.95271897052718968</v>
      </c>
      <c r="F207" s="186"/>
      <c r="G207" s="238">
        <f>(G194+G195)/G205</f>
        <v>0.95271897052718968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'[5]Sch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F212" s="51" t="s">
        <v>307</v>
      </c>
      <c r="G212" s="239"/>
    </row>
    <row r="213" spans="1:11">
      <c r="F213" s="51" t="s">
        <v>308</v>
      </c>
      <c r="G213" s="239"/>
    </row>
  </sheetData>
  <phoneticPr fontId="0" type="noConversion"/>
  <conditionalFormatting sqref="D2">
    <cfRule type="cellIs" dxfId="31" priority="2" stopIfTrue="1" operator="equal">
      <formula>0</formula>
    </cfRule>
  </conditionalFormatting>
  <conditionalFormatting sqref="C2">
    <cfRule type="cellIs" dxfId="30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6" man="1"/>
    <brk id="122" min="1" max="26" man="1"/>
    <brk id="179" min="1" max="26" man="1"/>
    <brk id="3284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N213"/>
  <sheetViews>
    <sheetView showGridLines="0" zoomScaleNormal="10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hidden="1" customWidth="1"/>
    <col min="12" max="16384" width="11.69921875" style="52"/>
  </cols>
  <sheetData>
    <row r="1" spans="1:14" ht="22.5"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67" t="s">
        <v>361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F4" s="52" t="s">
        <v>391</v>
      </c>
      <c r="G4" s="167"/>
    </row>
    <row r="5" spans="1:14">
      <c r="A5" s="24"/>
      <c r="B5" s="164"/>
      <c r="C5" s="168"/>
      <c r="D5" s="25"/>
      <c r="E5" s="163"/>
      <c r="F5" s="295" t="s">
        <v>397</v>
      </c>
      <c r="G5" s="167"/>
    </row>
    <row r="6" spans="1:14">
      <c r="A6" s="24"/>
      <c r="B6" s="164"/>
      <c r="C6" s="168"/>
      <c r="D6" s="25"/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'[6]Sch B'!E10</f>
        <v>2998372</v>
      </c>
      <c r="D12" s="277">
        <f>'[6]Sch B'!G10</f>
        <v>0</v>
      </c>
      <c r="E12" s="263">
        <f>SUM(C12:D12)</f>
        <v>2998372</v>
      </c>
      <c r="F12" s="180"/>
      <c r="G12" s="180">
        <f>IF(ISERROR(E12+F12)," ",(E12+F12))</f>
        <v>2998372</v>
      </c>
      <c r="H12" s="181">
        <f t="shared" ref="H12:H17" si="0">IF(ISERROR(G12/$G$17),"",(G12/$G$17))</f>
        <v>0.99659312469296579</v>
      </c>
      <c r="J12" s="250" t="s">
        <v>346</v>
      </c>
      <c r="K12" s="251">
        <f>G17</f>
        <v>3008622</v>
      </c>
      <c r="M12" s="242">
        <f>IFERROR(G12/G$194,0)</f>
        <v>186.45432497978982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'[6]Sch B'!E15</f>
        <v>0</v>
      </c>
      <c r="D13" s="277">
        <f>'[6]Sch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2730283.76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'[6]Sch B'!E20</f>
        <v>0</v>
      </c>
      <c r="D14" s="277">
        <f>'[6]Sch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16081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'[6]Sch B'!E25</f>
        <v>0</v>
      </c>
      <c r="D15" s="277">
        <f>'[6]Sch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45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'[6]Sch B'!E40</f>
        <v>10250</v>
      </c>
      <c r="D16" s="277">
        <f>'[6]Sch B'!G40</f>
        <v>0</v>
      </c>
      <c r="E16" s="263">
        <f t="shared" si="1"/>
        <v>10250</v>
      </c>
      <c r="F16" s="183"/>
      <c r="G16" s="183">
        <f>IF(ISERROR(E16+F16),"",(E16+F16))</f>
        <v>10250</v>
      </c>
      <c r="H16" s="184">
        <f t="shared" si="0"/>
        <v>3.4068753070342502E-3</v>
      </c>
      <c r="J16" s="252" t="s">
        <v>350</v>
      </c>
      <c r="K16" s="253">
        <f>G205</f>
        <v>16425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3008622</v>
      </c>
      <c r="D17" s="277">
        <f>SUM(D12:D16)</f>
        <v>0</v>
      </c>
      <c r="E17" s="183">
        <f>SUM(E12:E16)</f>
        <v>3008622</v>
      </c>
      <c r="F17" s="183">
        <f>SUM(F12:F16)</f>
        <v>0</v>
      </c>
      <c r="G17" s="183">
        <f>IF(ISERROR(E17+F17),"",(E17+F17))</f>
        <v>3008622</v>
      </c>
      <c r="H17" s="184">
        <f t="shared" si="0"/>
        <v>1</v>
      </c>
      <c r="J17" s="252"/>
      <c r="K17" s="253"/>
      <c r="M17" s="242">
        <f>IFERROR(G17/G$198,0)</f>
        <v>187.0917231515453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97544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101979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'[6]Sch C'!D10</f>
        <v>60412</v>
      </c>
      <c r="D21" s="277">
        <f>'[6]Sch C'!F10</f>
        <v>1025</v>
      </c>
      <c r="E21" s="263">
        <f t="shared" ref="E21:E56" si="2">SUM(C21:D21)</f>
        <v>61437</v>
      </c>
      <c r="F21" s="180"/>
      <c r="G21" s="180">
        <f t="shared" ref="G21:G57" si="3">IF(ISERROR(E21+F21),"",(E21+F21))</f>
        <v>61437</v>
      </c>
      <c r="H21" s="181">
        <f>IF(ISERROR(G21/$G$183),"",(G21/$G$183))</f>
        <v>2.2502056709299698E-2</v>
      </c>
      <c r="J21" s="265">
        <v>1730</v>
      </c>
      <c r="K21" s="265">
        <v>1741</v>
      </c>
      <c r="M21" s="242">
        <f>IFERROR(G21/G$198,0)</f>
        <v>3.8204713637211616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'[6]Sch C'!D11</f>
        <v>0</v>
      </c>
      <c r="D22" s="277">
        <f>'[6]Sch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'[6]Sch C'!D12</f>
        <v>58335</v>
      </c>
      <c r="D23" s="277">
        <f>'[6]Sch C'!F12</f>
        <v>11656</v>
      </c>
      <c r="E23" s="263">
        <f t="shared" si="2"/>
        <v>69991</v>
      </c>
      <c r="F23" s="183"/>
      <c r="G23" s="183">
        <f t="shared" si="3"/>
        <v>69991</v>
      </c>
      <c r="H23" s="181">
        <f t="shared" si="4"/>
        <v>2.5635064393453377E-2</v>
      </c>
      <c r="J23" s="189">
        <v>1521</v>
      </c>
      <c r="K23" s="189">
        <v>1602</v>
      </c>
      <c r="M23" s="242">
        <f t="shared" si="5"/>
        <v>4.3524034574964245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'[6]Sch C'!D13</f>
        <v>347360</v>
      </c>
      <c r="D24" s="277">
        <f>'[6]Sch C'!F13</f>
        <v>-275094</v>
      </c>
      <c r="E24" s="263">
        <f t="shared" si="2"/>
        <v>72266</v>
      </c>
      <c r="F24" s="183"/>
      <c r="G24" s="183">
        <f t="shared" si="3"/>
        <v>72266</v>
      </c>
      <c r="H24" s="181">
        <f t="shared" si="4"/>
        <v>2.6468311117962336E-2</v>
      </c>
      <c r="J24" s="136"/>
      <c r="K24" s="136"/>
      <c r="M24" s="242">
        <f t="shared" si="5"/>
        <v>4.4938747590323986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'[6]Sch C'!D14</f>
        <v>0</v>
      </c>
      <c r="D25" s="277">
        <f>'[6]Sch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'[6]Sch C'!D15</f>
        <v>0</v>
      </c>
      <c r="D26" s="277">
        <f>'[6]Sch C'!F15</f>
        <v>0</v>
      </c>
      <c r="E26" s="263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42">
        <f t="shared" si="5"/>
        <v>0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'[6]Sch C'!D16</f>
        <v>0</v>
      </c>
      <c r="D27" s="277">
        <f>'[6]Sch C'!F16</f>
        <v>0</v>
      </c>
      <c r="E27" s="263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42">
        <f t="shared" si="5"/>
        <v>0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'[6]Sch C'!D17</f>
        <v>2545</v>
      </c>
      <c r="D28" s="277">
        <f>'[6]Sch C'!F17</f>
        <v>90</v>
      </c>
      <c r="E28" s="263">
        <f t="shared" si="2"/>
        <v>2635</v>
      </c>
      <c r="F28" s="183"/>
      <c r="G28" s="183">
        <f t="shared" si="3"/>
        <v>2635</v>
      </c>
      <c r="H28" s="181">
        <f t="shared" si="4"/>
        <v>9.6510115124444069E-4</v>
      </c>
      <c r="J28" s="136"/>
      <c r="K28" s="136"/>
      <c r="M28" s="242">
        <f t="shared" si="5"/>
        <v>0.16385796903177663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'[6]Sch C'!D18</f>
        <v>3480</v>
      </c>
      <c r="D29" s="277">
        <f>'[6]Sch C'!F18</f>
        <v>3479</v>
      </c>
      <c r="E29" s="263">
        <f t="shared" si="2"/>
        <v>6959</v>
      </c>
      <c r="F29" s="183"/>
      <c r="G29" s="183">
        <f t="shared" si="3"/>
        <v>6959</v>
      </c>
      <c r="H29" s="181">
        <f t="shared" si="4"/>
        <v>2.5488193212561908E-3</v>
      </c>
      <c r="J29" s="136"/>
      <c r="K29" s="136"/>
      <c r="M29" s="242">
        <f t="shared" si="5"/>
        <v>0.43274671973135997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'[6]Sch C'!D19</f>
        <v>4066</v>
      </c>
      <c r="D30" s="277">
        <f>'[6]Sch C'!F19</f>
        <v>1306</v>
      </c>
      <c r="E30" s="263">
        <f t="shared" si="2"/>
        <v>5372</v>
      </c>
      <c r="F30" s="183"/>
      <c r="G30" s="183">
        <f t="shared" si="3"/>
        <v>5372</v>
      </c>
      <c r="H30" s="181">
        <f t="shared" si="4"/>
        <v>1.9675610567306016E-3</v>
      </c>
      <c r="J30" s="136"/>
      <c r="K30" s="136"/>
      <c r="M30" s="242">
        <f t="shared" si="5"/>
        <v>0.33405882718736396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'[6]Sch C'!D20</f>
        <v>2128</v>
      </c>
      <c r="D31" s="277">
        <f>'[6]Sch C'!F20</f>
        <v>3397</v>
      </c>
      <c r="E31" s="263">
        <f t="shared" si="2"/>
        <v>5525</v>
      </c>
      <c r="F31" s="183"/>
      <c r="G31" s="183">
        <f t="shared" si="3"/>
        <v>5525</v>
      </c>
      <c r="H31" s="181">
        <f t="shared" si="4"/>
        <v>2.0235991880931821E-3</v>
      </c>
      <c r="J31" s="136"/>
      <c r="K31" s="136"/>
      <c r="M31" s="242">
        <f t="shared" si="5"/>
        <v>0.34357316087308004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'[6]Sch C'!D21</f>
        <v>7722</v>
      </c>
      <c r="D32" s="277">
        <f>'[6]Sch C'!F21</f>
        <v>8390</v>
      </c>
      <c r="E32" s="263">
        <f t="shared" si="2"/>
        <v>16112</v>
      </c>
      <c r="F32" s="183">
        <v>165</v>
      </c>
      <c r="G32" s="183">
        <f t="shared" si="3"/>
        <v>16277</v>
      </c>
      <c r="H32" s="181">
        <f t="shared" si="4"/>
        <v>5.9616513999262849E-3</v>
      </c>
      <c r="I32" s="285" t="s">
        <v>398</v>
      </c>
      <c r="J32" s="136"/>
      <c r="K32" s="136"/>
      <c r="M32" s="242">
        <f t="shared" si="5"/>
        <v>1.0121882967477147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'[6]Sch C'!D22</f>
        <v>0</v>
      </c>
      <c r="D33" s="277">
        <f>'[6]Sch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'[6]Sch C'!D23</f>
        <v>18</v>
      </c>
      <c r="D34" s="277">
        <f>'[6]Sch C'!F23</f>
        <v>4372</v>
      </c>
      <c r="E34" s="263">
        <f t="shared" si="2"/>
        <v>4390</v>
      </c>
      <c r="F34" s="183"/>
      <c r="G34" s="183">
        <f t="shared" si="3"/>
        <v>4390</v>
      </c>
      <c r="H34" s="181">
        <f t="shared" si="4"/>
        <v>1.6078914815799222E-3</v>
      </c>
      <c r="J34" s="136"/>
      <c r="K34" s="136"/>
      <c r="M34" s="242">
        <f t="shared" si="5"/>
        <v>0.27299297307381382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'[6]Sch C'!D24</f>
        <v>4710</v>
      </c>
      <c r="D35" s="277">
        <f>'[6]Sch C'!F24</f>
        <v>6668</v>
      </c>
      <c r="E35" s="263">
        <f t="shared" si="2"/>
        <v>11378</v>
      </c>
      <c r="F35" s="183"/>
      <c r="G35" s="183">
        <f t="shared" si="3"/>
        <v>11378</v>
      </c>
      <c r="H35" s="181">
        <f t="shared" si="4"/>
        <v>4.1673324094342488E-3</v>
      </c>
      <c r="J35" s="136"/>
      <c r="K35" s="136"/>
      <c r="M35" s="242">
        <f t="shared" si="5"/>
        <v>0.70754306324233562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'[6]Sch C'!D25</f>
        <v>0</v>
      </c>
      <c r="D36" s="277">
        <f>'[6]Sch C'!F25</f>
        <v>0</v>
      </c>
      <c r="E36" s="263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42">
        <f t="shared" si="5"/>
        <v>0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'[6]Sch C'!D26</f>
        <v>124150</v>
      </c>
      <c r="D37" s="277">
        <f>'[6]Sch C'!F26</f>
        <v>0</v>
      </c>
      <c r="E37" s="263">
        <f t="shared" si="2"/>
        <v>124150</v>
      </c>
      <c r="F37" s="183"/>
      <c r="G37" s="183">
        <f t="shared" si="3"/>
        <v>124150</v>
      </c>
      <c r="H37" s="181">
        <f t="shared" si="4"/>
        <v>4.5471464108917385E-2</v>
      </c>
      <c r="J37" s="136"/>
      <c r="K37" s="136"/>
      <c r="M37" s="242">
        <f t="shared" si="5"/>
        <v>7.7202910266774456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'[6]Sch C'!D27</f>
        <v>0</v>
      </c>
      <c r="D38" s="277">
        <f>'[6]Sch C'!F27</f>
        <v>0</v>
      </c>
      <c r="E38" s="263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42">
        <f t="shared" si="5"/>
        <v>0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'[6]Sch C'!D28</f>
        <v>0</v>
      </c>
      <c r="D39" s="277">
        <f>'[6]Sch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'[6]Sch C'!D29</f>
        <v>0</v>
      </c>
      <c r="D40" s="277">
        <f>'[6]Sch C'!F29</f>
        <v>0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'[6]Sch C'!D30</f>
        <v>0</v>
      </c>
      <c r="D41" s="277">
        <f>'[6]Sch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'[6]Sch C'!D31</f>
        <v>0</v>
      </c>
      <c r="D42" s="277">
        <f>'[6]Sch C'!F31</f>
        <v>12777</v>
      </c>
      <c r="E42" s="263">
        <f t="shared" si="2"/>
        <v>12777</v>
      </c>
      <c r="F42" s="183"/>
      <c r="G42" s="183">
        <f t="shared" si="3"/>
        <v>12777</v>
      </c>
      <c r="H42" s="181">
        <f t="shared" si="4"/>
        <v>4.6797333622201967E-3</v>
      </c>
      <c r="J42" s="136"/>
      <c r="K42" s="136"/>
      <c r="M42" s="242">
        <f t="shared" si="5"/>
        <v>0.79454014053852373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'[6]Sch C'!D32</f>
        <v>0</v>
      </c>
      <c r="D43" s="277">
        <f>'[6]Sch C'!F32</f>
        <v>37128</v>
      </c>
      <c r="E43" s="263">
        <f t="shared" si="2"/>
        <v>37128</v>
      </c>
      <c r="F43" s="183"/>
      <c r="G43" s="183">
        <f t="shared" si="3"/>
        <v>37128</v>
      </c>
      <c r="H43" s="181">
        <f t="shared" si="4"/>
        <v>1.3598586543986184E-2</v>
      </c>
      <c r="J43" s="136"/>
      <c r="K43" s="136"/>
      <c r="M43" s="242">
        <f t="shared" si="5"/>
        <v>2.308811641067098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'[6]Sch C'!D33</f>
        <v>0</v>
      </c>
      <c r="D44" s="277">
        <f>'[6]Sch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'[6]Sch C'!D34</f>
        <v>11543</v>
      </c>
      <c r="D45" s="277">
        <f>'[6]Sch C'!F34</f>
        <v>0</v>
      </c>
      <c r="E45" s="263">
        <f t="shared" si="2"/>
        <v>11543</v>
      </c>
      <c r="F45" s="183"/>
      <c r="G45" s="183">
        <f t="shared" si="3"/>
        <v>11543</v>
      </c>
      <c r="H45" s="181">
        <f t="shared" si="4"/>
        <v>4.2277656883546793E-3</v>
      </c>
      <c r="J45" s="136"/>
      <c r="K45" s="136"/>
      <c r="M45" s="242">
        <f t="shared" si="5"/>
        <v>0.7178036191779118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'[6]Sch C'!D35</f>
        <v>1663</v>
      </c>
      <c r="D46" s="277">
        <f>'[6]Sch C'!F35</f>
        <v>-1663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'[6]Sch C'!D36</f>
        <v>0</v>
      </c>
      <c r="D47" s="277">
        <f>'[6]Sch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'[6]Sch C'!D37</f>
        <v>0</v>
      </c>
      <c r="D48" s="277">
        <f>'[6]Sch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'[6]Sch C'!D38</f>
        <v>0</v>
      </c>
      <c r="D49" s="277">
        <f>'[6]Sch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'[6]Sch C'!D39</f>
        <v>0</v>
      </c>
      <c r="D50" s="277">
        <f>'[6]Sch C'!F39</f>
        <v>2581</v>
      </c>
      <c r="E50" s="263">
        <f t="shared" si="2"/>
        <v>2581</v>
      </c>
      <c r="F50" s="183"/>
      <c r="G50" s="183">
        <f t="shared" si="3"/>
        <v>2581</v>
      </c>
      <c r="H50" s="181">
        <f t="shared" si="4"/>
        <v>9.453229872341182E-4</v>
      </c>
      <c r="J50" s="136"/>
      <c r="K50" s="136"/>
      <c r="M50" s="242">
        <f t="shared" si="5"/>
        <v>0.16049996890740625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'[6]Sch C'!D40</f>
        <v>0</v>
      </c>
      <c r="D51" s="277">
        <f>'[6]Sch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'[6]Sch C'!D41</f>
        <v>0</v>
      </c>
      <c r="D52" s="277">
        <f>'[6]Sch C'!F41</f>
        <v>0</v>
      </c>
      <c r="E52" s="263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42">
        <f t="shared" si="5"/>
        <v>0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'[6]Sch C'!D42</f>
        <v>923</v>
      </c>
      <c r="D53" s="277">
        <f>'[6]Sch C'!F42</f>
        <v>0</v>
      </c>
      <c r="E53" s="263">
        <f t="shared" si="2"/>
        <v>923</v>
      </c>
      <c r="F53" s="183"/>
      <c r="G53" s="183">
        <f t="shared" si="3"/>
        <v>923</v>
      </c>
      <c r="H53" s="181">
        <f t="shared" si="4"/>
        <v>3.3806009965791983E-4</v>
      </c>
      <c r="J53" s="136"/>
      <c r="K53" s="136"/>
      <c r="M53" s="242">
        <f t="shared" si="5"/>
        <v>5.7396928051738079E-2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'[6]Sch C'!D43</f>
        <v>0</v>
      </c>
      <c r="D54" s="277">
        <f>'[6]Sch C'!F43</f>
        <v>0</v>
      </c>
      <c r="E54" s="263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42">
        <f t="shared" si="5"/>
        <v>0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'[6]Sch C'!D44</f>
        <v>0</v>
      </c>
      <c r="D55" s="277">
        <f>'[6]Sch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'[6]Sch C'!D45</f>
        <v>6512</v>
      </c>
      <c r="D56" s="277">
        <f>'[6]Sch C'!F45</f>
        <v>-4300</v>
      </c>
      <c r="E56" s="263">
        <f t="shared" si="2"/>
        <v>2212</v>
      </c>
      <c r="F56" s="183"/>
      <c r="G56" s="183">
        <f t="shared" si="3"/>
        <v>2212</v>
      </c>
      <c r="H56" s="181">
        <f t="shared" si="4"/>
        <v>8.1017219983024779E-4</v>
      </c>
      <c r="J56" s="136"/>
      <c r="K56" s="136"/>
      <c r="M56" s="242">
        <f t="shared" si="5"/>
        <v>0.1375536347242087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635567</v>
      </c>
      <c r="D57" s="277">
        <f>SUM(D21:D56)</f>
        <v>-188188</v>
      </c>
      <c r="E57" s="183">
        <f>SUM(E21:E56)</f>
        <v>447379</v>
      </c>
      <c r="F57" s="183">
        <f>SUM(F21:F56)</f>
        <v>165</v>
      </c>
      <c r="G57" s="183">
        <f t="shared" si="3"/>
        <v>447544</v>
      </c>
      <c r="H57" s="181">
        <f t="shared" si="4"/>
        <v>0.16391849321918101</v>
      </c>
      <c r="J57" s="136"/>
      <c r="K57" s="136"/>
      <c r="M57" s="242">
        <f t="shared" si="5"/>
        <v>27.830607549281762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'[6]Sch C'!D57</f>
        <v>143000</v>
      </c>
      <c r="D60" s="277">
        <f>'[6]Sch C'!F57</f>
        <v>0</v>
      </c>
      <c r="E60" s="263">
        <f t="shared" ref="E60:E76" si="6">SUM(C60:D60)</f>
        <v>143000</v>
      </c>
      <c r="F60" s="296">
        <v>-143000</v>
      </c>
      <c r="G60" s="179">
        <f>IF(ISERROR(E60+F60),"",(E60+F60))</f>
        <v>0</v>
      </c>
      <c r="H60" s="181">
        <f>IF(ISERROR(G60/$G$183),"",(G60/$G$183))</f>
        <v>0</v>
      </c>
      <c r="I60" s="285" t="s">
        <v>394</v>
      </c>
      <c r="J60" s="136"/>
      <c r="K60" s="136"/>
      <c r="M60" s="242">
        <f>IFERROR(G60/G$198,0)</f>
        <v>0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'[6]Sch C'!D58</f>
        <v>895</v>
      </c>
      <c r="D61" s="277">
        <f>'[6]Sch C'!F58</f>
        <v>0</v>
      </c>
      <c r="E61" s="263">
        <f t="shared" si="6"/>
        <v>895</v>
      </c>
      <c r="F61" s="179">
        <v>77000</v>
      </c>
      <c r="G61" s="179">
        <f t="shared" ref="G61:G76" si="7">IF(ISERROR(E61+F61),"",(E61+F61))</f>
        <v>77895</v>
      </c>
      <c r="H61" s="181">
        <f t="shared" ref="H61:H76" si="8">IF(ISERROR(G61/$G$183),"",(G61/$G$183))</f>
        <v>2.8530001584890212E-2</v>
      </c>
      <c r="I61" s="285" t="s">
        <v>395</v>
      </c>
      <c r="J61" s="136"/>
      <c r="K61" s="136"/>
      <c r="M61" s="242">
        <f t="shared" ref="M61:M77" si="9">IFERROR(G61/G$198,0)</f>
        <v>4.8439151794042656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'[6]Sch C'!D59</f>
        <v>0</v>
      </c>
      <c r="D62" s="277">
        <f>'[6]Sch C'!F59</f>
        <v>0</v>
      </c>
      <c r="E62" s="263">
        <f t="shared" si="6"/>
        <v>0</v>
      </c>
      <c r="F62" s="179">
        <v>64103.76</v>
      </c>
      <c r="G62" s="179">
        <f t="shared" si="7"/>
        <v>64103.76</v>
      </c>
      <c r="H62" s="181">
        <f t="shared" si="8"/>
        <v>2.3478790351080581E-2</v>
      </c>
      <c r="I62" s="285" t="s">
        <v>396</v>
      </c>
      <c r="J62" s="136"/>
      <c r="K62" s="136"/>
      <c r="M62" s="242">
        <f t="shared" si="9"/>
        <v>3.9863043343075679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'[6]Sch C'!D60</f>
        <v>4310</v>
      </c>
      <c r="D63" s="277">
        <f>'[6]Sch C'!F60</f>
        <v>629</v>
      </c>
      <c r="E63" s="263">
        <f t="shared" si="6"/>
        <v>4939</v>
      </c>
      <c r="F63" s="179"/>
      <c r="G63" s="179">
        <f t="shared" si="7"/>
        <v>4939</v>
      </c>
      <c r="H63" s="181">
        <f t="shared" si="8"/>
        <v>1.8089694823515343E-3</v>
      </c>
      <c r="J63" s="136"/>
      <c r="K63" s="136"/>
      <c r="M63" s="242">
        <f t="shared" si="9"/>
        <v>0.30713264100491261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'[6]Sch C'!D61</f>
        <v>0</v>
      </c>
      <c r="D64" s="277">
        <f>'[6]Sch C'!F61</f>
        <v>0</v>
      </c>
      <c r="E64" s="263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42">
        <f t="shared" si="9"/>
        <v>0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'[6]Sch C'!D62</f>
        <v>0</v>
      </c>
      <c r="D65" s="277">
        <f>'[6]Sch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'[6]Sch C'!D63</f>
        <v>0</v>
      </c>
      <c r="D66" s="277">
        <f>'[6]Sch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'[6]Sch C'!D64</f>
        <v>13424</v>
      </c>
      <c r="D67" s="277">
        <f>'[6]Sch C'!F64</f>
        <v>0</v>
      </c>
      <c r="E67" s="263">
        <f t="shared" si="6"/>
        <v>13424</v>
      </c>
      <c r="F67" s="179"/>
      <c r="G67" s="179">
        <f t="shared" si="7"/>
        <v>13424</v>
      </c>
      <c r="H67" s="181">
        <f t="shared" si="8"/>
        <v>4.9167050680475792E-3</v>
      </c>
      <c r="J67" s="136"/>
      <c r="K67" s="136"/>
      <c r="M67" s="242">
        <f t="shared" si="9"/>
        <v>0.83477395684347988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'[6]Sch C'!D65</f>
        <v>0</v>
      </c>
      <c r="D68" s="277">
        <f>'[6]Sch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'[6]Sch C'!D66</f>
        <v>0</v>
      </c>
      <c r="D69" s="277">
        <f>'[6]Sch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'[6]Sch C'!D67</f>
        <v>0</v>
      </c>
      <c r="D70" s="277">
        <f>'[6]Sch C'!F67</f>
        <v>0</v>
      </c>
      <c r="E70" s="263">
        <f t="shared" si="6"/>
        <v>0</v>
      </c>
      <c r="F70" s="179"/>
      <c r="G70" s="179">
        <f t="shared" si="7"/>
        <v>0</v>
      </c>
      <c r="H70" s="181">
        <f t="shared" si="8"/>
        <v>0</v>
      </c>
      <c r="J70" s="136"/>
      <c r="K70" s="136"/>
      <c r="M70" s="242">
        <f t="shared" si="9"/>
        <v>0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'[6]Sch C'!D68</f>
        <v>0</v>
      </c>
      <c r="D71" s="277">
        <f>'[6]Sch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'[6]Sch C'!D69</f>
        <v>19117</v>
      </c>
      <c r="D72" s="277">
        <f>'[6]Sch C'!F69</f>
        <v>0</v>
      </c>
      <c r="E72" s="263">
        <f t="shared" si="6"/>
        <v>19117</v>
      </c>
      <c r="F72" s="179"/>
      <c r="G72" s="179">
        <f t="shared" si="7"/>
        <v>19117</v>
      </c>
      <c r="H72" s="181">
        <f t="shared" si="8"/>
        <v>7.0018363219506536E-3</v>
      </c>
      <c r="J72" s="136"/>
      <c r="K72" s="136"/>
      <c r="M72" s="242">
        <f t="shared" si="9"/>
        <v>1.188794229214601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'[6]Sch C'!D70</f>
        <v>0</v>
      </c>
      <c r="D73" s="277">
        <f>'[6]Sch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'[6]Sch C'!D71</f>
        <v>1107</v>
      </c>
      <c r="D74" s="277">
        <f>'[6]Sch C'!F71</f>
        <v>0</v>
      </c>
      <c r="E74" s="263">
        <f t="shared" si="6"/>
        <v>1107</v>
      </c>
      <c r="F74" s="179"/>
      <c r="G74" s="179">
        <f t="shared" si="7"/>
        <v>1107</v>
      </c>
      <c r="H74" s="181">
        <f t="shared" si="8"/>
        <v>4.0545236221161134E-4</v>
      </c>
      <c r="J74" s="136"/>
      <c r="K74" s="136"/>
      <c r="M74" s="242">
        <f t="shared" si="9"/>
        <v>6.8839002549592687E-2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'[6]Sch C'!D72</f>
        <v>0</v>
      </c>
      <c r="D75" s="277">
        <f>'[6]Sch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'[6]Sch C'!D73</f>
        <v>0</v>
      </c>
      <c r="D76" s="277">
        <f>'[6]Sch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181853</v>
      </c>
      <c r="D77" s="277">
        <f>SUM(D60:D76)</f>
        <v>629</v>
      </c>
      <c r="E77" s="182">
        <f>SUM(E60:E76)</f>
        <v>182482</v>
      </c>
      <c r="F77" s="182">
        <f>SUM(F60:F76)</f>
        <v>-1896.239999999998</v>
      </c>
      <c r="G77" s="183">
        <f>IF(ISERROR(E77+F77),"",(E77+F77))</f>
        <v>180585.76</v>
      </c>
      <c r="H77" s="181">
        <f>IF(ISERROR(G77/$G$183),"",(G77/$G$183))</f>
        <v>6.6141755170532168E-2</v>
      </c>
      <c r="J77" s="136"/>
      <c r="K77" s="136"/>
      <c r="M77" s="242">
        <f t="shared" si="9"/>
        <v>11.229759343324421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'[6]Sch C'!D78</f>
        <v>92303</v>
      </c>
      <c r="D80" s="277">
        <f>'[6]Sch C'!F78</f>
        <v>0</v>
      </c>
      <c r="E80" s="263">
        <f t="shared" ref="E80:E91" si="10">SUM(C80:D80)</f>
        <v>92303</v>
      </c>
      <c r="F80" s="180"/>
      <c r="G80" s="180">
        <f>IF(ISERROR(E80+F80),"",(E80+F80))</f>
        <v>92303</v>
      </c>
      <c r="H80" s="181">
        <f t="shared" ref="H80:H92" si="11">IF(ISERROR(G80/$G$183),"",(G80/$G$183))</f>
        <v>3.3807108752681447E-2</v>
      </c>
      <c r="J80" s="265">
        <v>3295</v>
      </c>
      <c r="K80" s="265">
        <v>3370</v>
      </c>
      <c r="M80" s="242">
        <f t="shared" ref="M80:M92" si="12">IFERROR(G80/G$198,0)</f>
        <v>5.739879360736273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'[6]Sch C'!D79</f>
        <v>0</v>
      </c>
      <c r="D81" s="277">
        <f>'[6]Sch C'!F79</f>
        <v>24660</v>
      </c>
      <c r="E81" s="263">
        <f t="shared" si="10"/>
        <v>24660</v>
      </c>
      <c r="F81" s="183"/>
      <c r="G81" s="183">
        <f>IF(ISERROR(E81+F81),"",(E81+F81))</f>
        <v>24660</v>
      </c>
      <c r="H81" s="181">
        <f t="shared" si="11"/>
        <v>9.0320282313806101E-3</v>
      </c>
      <c r="J81" s="136"/>
      <c r="K81" s="136"/>
      <c r="M81" s="242">
        <f t="shared" si="12"/>
        <v>1.5334867234624712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'[6]Sch C'!D80</f>
        <v>15011</v>
      </c>
      <c r="D82" s="277">
        <f>'[6]Sch C'!F80</f>
        <v>962</v>
      </c>
      <c r="E82" s="263">
        <f t="shared" si="10"/>
        <v>15973</v>
      </c>
      <c r="F82" s="183"/>
      <c r="G82" s="183">
        <f>IF(ISERROR(E82+F82),"",(E82+F82))</f>
        <v>15973</v>
      </c>
      <c r="H82" s="181">
        <f t="shared" si="11"/>
        <v>5.8503076617940995E-3</v>
      </c>
      <c r="J82" s="136"/>
      <c r="K82" s="136"/>
      <c r="M82" s="242">
        <f t="shared" si="12"/>
        <v>0.99328399975125925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'[6]Sch C'!D81</f>
        <v>0</v>
      </c>
      <c r="D83" s="277">
        <f>'[6]Sch C'!F81</f>
        <v>0</v>
      </c>
      <c r="E83" s="263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42">
        <f t="shared" si="12"/>
        <v>0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'[6]Sch C'!D82</f>
        <v>584</v>
      </c>
      <c r="D84" s="277">
        <f>'[6]Sch C'!F82</f>
        <v>336</v>
      </c>
      <c r="E84" s="263">
        <f t="shared" si="10"/>
        <v>920</v>
      </c>
      <c r="F84" s="183"/>
      <c r="G84" s="183">
        <f t="shared" ref="G84:G91" si="13">IF(ISERROR(E84+F84),"",(E84+F84))</f>
        <v>920</v>
      </c>
      <c r="H84" s="181">
        <f t="shared" si="11"/>
        <v>3.369613127684575E-4</v>
      </c>
      <c r="J84" s="136"/>
      <c r="K84" s="136"/>
      <c r="M84" s="242">
        <f t="shared" si="12"/>
        <v>5.7210372489273055E-2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'[6]Sch C'!D83</f>
        <v>10219</v>
      </c>
      <c r="D85" s="277">
        <f>'[6]Sch C'!F83</f>
        <v>1610</v>
      </c>
      <c r="E85" s="263">
        <f t="shared" si="10"/>
        <v>11829</v>
      </c>
      <c r="F85" s="183"/>
      <c r="G85" s="183">
        <f t="shared" si="13"/>
        <v>11829</v>
      </c>
      <c r="H85" s="181">
        <f t="shared" si="11"/>
        <v>4.3325167051500909E-3</v>
      </c>
      <c r="J85" s="136"/>
      <c r="K85" s="136"/>
      <c r="M85" s="242">
        <f t="shared" si="12"/>
        <v>0.73558858279957717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'[6]Sch C'!D84</f>
        <v>4727</v>
      </c>
      <c r="D86" s="277">
        <f>'[6]Sch C'!F84</f>
        <v>3674</v>
      </c>
      <c r="E86" s="263">
        <f t="shared" si="10"/>
        <v>8401</v>
      </c>
      <c r="F86" s="183"/>
      <c r="G86" s="183">
        <f t="shared" si="13"/>
        <v>8401</v>
      </c>
      <c r="H86" s="181">
        <f t="shared" si="11"/>
        <v>3.0769695527910991E-3</v>
      </c>
      <c r="J86" s="136"/>
      <c r="K86" s="136"/>
      <c r="M86" s="242">
        <f t="shared" si="12"/>
        <v>0.52241776008954666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'[6]Sch C'!D85</f>
        <v>228</v>
      </c>
      <c r="D87" s="277">
        <f>'[6]Sch C'!F85</f>
        <v>0</v>
      </c>
      <c r="E87" s="263">
        <f t="shared" si="10"/>
        <v>228</v>
      </c>
      <c r="F87" s="183"/>
      <c r="G87" s="183">
        <f t="shared" si="13"/>
        <v>228</v>
      </c>
      <c r="H87" s="181">
        <f t="shared" si="11"/>
        <v>8.350780359913946E-5</v>
      </c>
      <c r="J87" s="136"/>
      <c r="K87" s="136"/>
      <c r="M87" s="242">
        <f t="shared" si="12"/>
        <v>1.4178222747341583E-2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'[6]Sch C'!D86</f>
        <v>30222</v>
      </c>
      <c r="D88" s="277">
        <f>'[6]Sch C'!F86</f>
        <v>4405</v>
      </c>
      <c r="E88" s="263">
        <f t="shared" si="10"/>
        <v>34627</v>
      </c>
      <c r="F88" s="183"/>
      <c r="G88" s="183">
        <f t="shared" si="13"/>
        <v>34627</v>
      </c>
      <c r="H88" s="181">
        <f t="shared" si="11"/>
        <v>1.2682564540471062E-2</v>
      </c>
      <c r="J88" s="136"/>
      <c r="K88" s="136"/>
      <c r="M88" s="242">
        <f t="shared" si="12"/>
        <v>2.1532864871587587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'[6]Sch C'!D87</f>
        <v>22093</v>
      </c>
      <c r="D89" s="277">
        <f>'[6]Sch C'!F87</f>
        <v>926</v>
      </c>
      <c r="E89" s="263">
        <f t="shared" si="10"/>
        <v>23019</v>
      </c>
      <c r="F89" s="183"/>
      <c r="G89" s="183">
        <f t="shared" si="13"/>
        <v>23019</v>
      </c>
      <c r="H89" s="181">
        <f t="shared" si="11"/>
        <v>8.4309918028446992E-3</v>
      </c>
      <c r="J89" s="136"/>
      <c r="K89" s="136"/>
      <c r="M89" s="242">
        <f t="shared" si="12"/>
        <v>1.4314408307941049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'[6]Sch C'!D88</f>
        <v>0</v>
      </c>
      <c r="D90" s="277">
        <f>'[6]Sch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'[6]Sch C'!D89</f>
        <v>0</v>
      </c>
      <c r="D91" s="277">
        <f>'[6]Sch C'!F89</f>
        <v>0</v>
      </c>
      <c r="E91" s="263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42">
        <f t="shared" si="12"/>
        <v>0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175387</v>
      </c>
      <c r="D92" s="277">
        <f>SUM(D80:D91)</f>
        <v>36573</v>
      </c>
      <c r="E92" s="183">
        <f>SUM(E80:E91)</f>
        <v>211960</v>
      </c>
      <c r="F92" s="183">
        <f>SUM(F80:F91)</f>
        <v>0</v>
      </c>
      <c r="G92" s="183">
        <f>IF(ISERROR(E92+F92),"",(E92+F92))</f>
        <v>211960</v>
      </c>
      <c r="H92" s="181">
        <f t="shared" si="11"/>
        <v>7.7632956363480707E-2</v>
      </c>
      <c r="J92" s="136"/>
      <c r="K92" s="136"/>
      <c r="M92" s="242">
        <f t="shared" si="12"/>
        <v>13.180772340028605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'[6]Sch C'!D93</f>
        <v>141500</v>
      </c>
      <c r="D95" s="277">
        <f>'[6]Sch C'!F93</f>
        <v>0</v>
      </c>
      <c r="E95" s="263">
        <f t="shared" ref="E95:E100" si="14">SUM(C95:D95)</f>
        <v>141500</v>
      </c>
      <c r="F95" s="180"/>
      <c r="G95" s="180">
        <f t="shared" ref="G95:G101" si="15">IF(ISERROR(E95+F95),"",(E95+F95))</f>
        <v>141500</v>
      </c>
      <c r="H95" s="181">
        <f t="shared" ref="H95:H101" si="16">IF(ISERROR(G95/$G$183),"",(G95/$G$183))</f>
        <v>5.1826114952974706E-2</v>
      </c>
      <c r="J95" s="265">
        <v>12402</v>
      </c>
      <c r="K95" s="265">
        <v>12842</v>
      </c>
      <c r="M95" s="242">
        <f t="shared" ref="M95:M101" si="17">IFERROR(G95/G$198,0)</f>
        <v>8.7992040296001495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'[6]Sch C'!D94</f>
        <v>0</v>
      </c>
      <c r="D96" s="277">
        <f>'[6]Sch C'!F94</f>
        <v>37803</v>
      </c>
      <c r="E96" s="263">
        <f t="shared" si="14"/>
        <v>37803</v>
      </c>
      <c r="F96" s="183"/>
      <c r="G96" s="183">
        <f t="shared" si="15"/>
        <v>37803</v>
      </c>
      <c r="H96" s="181">
        <f t="shared" si="16"/>
        <v>1.3845813594115216E-2</v>
      </c>
      <c r="J96" s="136"/>
      <c r="K96" s="136"/>
      <c r="M96" s="242">
        <f t="shared" si="17"/>
        <v>2.3507866426217277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'[6]Sch C'!D95</f>
        <v>2310</v>
      </c>
      <c r="D97" s="277">
        <f>'[6]Sch C'!F95</f>
        <v>0</v>
      </c>
      <c r="E97" s="263">
        <f t="shared" si="14"/>
        <v>2310</v>
      </c>
      <c r="F97" s="183"/>
      <c r="G97" s="183">
        <f t="shared" si="15"/>
        <v>2310</v>
      </c>
      <c r="H97" s="181">
        <f t="shared" si="16"/>
        <v>8.4606590488601823E-4</v>
      </c>
      <c r="J97" s="136"/>
      <c r="K97" s="136"/>
      <c r="M97" s="242">
        <f t="shared" si="17"/>
        <v>0.14364778309806603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'[6]Sch C'!D96</f>
        <v>136778</v>
      </c>
      <c r="D98" s="277">
        <f>'[6]Sch C'!F96</f>
        <v>301</v>
      </c>
      <c r="E98" s="263">
        <f t="shared" si="14"/>
        <v>137079</v>
      </c>
      <c r="F98" s="183"/>
      <c r="G98" s="183">
        <f t="shared" si="15"/>
        <v>137079</v>
      </c>
      <c r="H98" s="181">
        <f t="shared" si="16"/>
        <v>5.0206869340203679E-2</v>
      </c>
      <c r="J98" s="136"/>
      <c r="K98" s="136"/>
      <c r="M98" s="242">
        <f t="shared" si="17"/>
        <v>8.5242833157141966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'[6]Sch C'!D97</f>
        <v>17303</v>
      </c>
      <c r="D99" s="277">
        <f>'[6]Sch C'!F97</f>
        <v>408</v>
      </c>
      <c r="E99" s="263">
        <f t="shared" si="14"/>
        <v>17711</v>
      </c>
      <c r="F99" s="183"/>
      <c r="G99" s="183">
        <f t="shared" si="15"/>
        <v>17711</v>
      </c>
      <c r="H99" s="181">
        <f t="shared" si="16"/>
        <v>6.486871533089294E-3</v>
      </c>
      <c r="J99" s="136"/>
      <c r="K99" s="136"/>
      <c r="M99" s="242">
        <f t="shared" si="17"/>
        <v>1.1013618556059948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'[6]Sch C'!D98</f>
        <v>0</v>
      </c>
      <c r="D100" s="277">
        <f>'[6]Sch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297891</v>
      </c>
      <c r="D101" s="277">
        <f>SUM(D95:D100)</f>
        <v>38512</v>
      </c>
      <c r="E101" s="183">
        <f>SUM(E95:E100)</f>
        <v>336403</v>
      </c>
      <c r="F101" s="183">
        <f>SUM(F95:F100)</f>
        <v>0</v>
      </c>
      <c r="G101" s="183">
        <f t="shared" si="15"/>
        <v>336403</v>
      </c>
      <c r="H101" s="181">
        <f t="shared" si="16"/>
        <v>0.12321173532526891</v>
      </c>
      <c r="J101" s="136"/>
      <c r="K101" s="136"/>
      <c r="M101" s="242">
        <f t="shared" si="17"/>
        <v>20.919283626640134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'[6]Sch C'!D102</f>
        <v>50935</v>
      </c>
      <c r="D104" s="277">
        <f>'[6]Sch C'!F102</f>
        <v>0</v>
      </c>
      <c r="E104" s="263">
        <f t="shared" ref="E104:E109" si="18">SUM(C104:D104)</f>
        <v>50935</v>
      </c>
      <c r="F104" s="180"/>
      <c r="G104" s="180">
        <f t="shared" ref="G104:G110" si="19">IF(ISERROR(E104+F104),"",(E104+F104))</f>
        <v>50935</v>
      </c>
      <c r="H104" s="181">
        <f t="shared" ref="H104:H110" si="20">IF(ISERROR(G104/$G$183),"",(G104/$G$183))</f>
        <v>1.8655570071588457E-2</v>
      </c>
      <c r="J104" s="265">
        <v>5441</v>
      </c>
      <c r="K104" s="265">
        <v>5736</v>
      </c>
      <c r="M104" s="242">
        <f t="shared" ref="M104:M110" si="21">IFERROR(G104/G$198,0)</f>
        <v>3.1674025247186122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'[6]Sch C'!D103</f>
        <v>0</v>
      </c>
      <c r="D105" s="277">
        <f>'[6]Sch C'!F103</f>
        <v>13608</v>
      </c>
      <c r="E105" s="263">
        <f t="shared" si="18"/>
        <v>13608</v>
      </c>
      <c r="F105" s="183"/>
      <c r="G105" s="183">
        <f t="shared" si="19"/>
        <v>13608</v>
      </c>
      <c r="H105" s="181">
        <f t="shared" si="20"/>
        <v>4.984097330601271E-3</v>
      </c>
      <c r="J105" s="136"/>
      <c r="K105" s="136"/>
      <c r="M105" s="242">
        <f t="shared" si="21"/>
        <v>0.8462160313413345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'[6]Sch C'!D104</f>
        <v>0</v>
      </c>
      <c r="D106" s="277">
        <f>'[6]Sch C'!F104</f>
        <v>0</v>
      </c>
      <c r="E106" s="263">
        <f t="shared" si="18"/>
        <v>0</v>
      </c>
      <c r="F106" s="183"/>
      <c r="G106" s="183">
        <f t="shared" si="19"/>
        <v>0</v>
      </c>
      <c r="H106" s="181">
        <f t="shared" si="20"/>
        <v>0</v>
      </c>
      <c r="J106" s="136"/>
      <c r="K106" s="136"/>
      <c r="M106" s="242">
        <f t="shared" si="21"/>
        <v>0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'[6]Sch C'!D105</f>
        <v>0</v>
      </c>
      <c r="D107" s="277">
        <f>'[6]Sch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'[6]Sch C'!D106</f>
        <v>25</v>
      </c>
      <c r="D108" s="277">
        <f>'[6]Sch C'!F106</f>
        <v>0</v>
      </c>
      <c r="E108" s="263">
        <f t="shared" si="18"/>
        <v>25</v>
      </c>
      <c r="F108" s="183"/>
      <c r="G108" s="183">
        <f t="shared" si="19"/>
        <v>25</v>
      </c>
      <c r="H108" s="181">
        <f t="shared" si="20"/>
        <v>9.1565574121863445E-6</v>
      </c>
      <c r="J108" s="136"/>
      <c r="K108" s="136"/>
      <c r="M108" s="242">
        <f t="shared" si="21"/>
        <v>1.554629687208507E-3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'[6]Sch C'!D107</f>
        <v>0</v>
      </c>
      <c r="D109" s="277">
        <f>'[6]Sch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50960</v>
      </c>
      <c r="D110" s="277">
        <f>SUM(D104:D109)</f>
        <v>13608</v>
      </c>
      <c r="E110" s="183">
        <f>SUM(E104:E109)</f>
        <v>64568</v>
      </c>
      <c r="F110" s="183">
        <f>SUM(F104:F109)</f>
        <v>0</v>
      </c>
      <c r="G110" s="183">
        <f t="shared" si="19"/>
        <v>64568</v>
      </c>
      <c r="H110" s="181">
        <f t="shared" si="20"/>
        <v>2.3648823959601915E-2</v>
      </c>
      <c r="J110" s="136"/>
      <c r="K110" s="136"/>
      <c r="M110" s="242">
        <f t="shared" si="21"/>
        <v>4.0151731857471553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'[6]Sch C'!D121</f>
        <v>77751</v>
      </c>
      <c r="D113" s="277">
        <f>'[6]Sch C'!F121</f>
        <v>0</v>
      </c>
      <c r="E113" s="263">
        <f t="shared" ref="E113:E117" si="22">SUM(C113:D113)</f>
        <v>77751</v>
      </c>
      <c r="F113" s="180"/>
      <c r="G113" s="180">
        <f t="shared" ref="G113:G118" si="23">IF(ISERROR(E113+F113),"",(E113+F113))</f>
        <v>77751</v>
      </c>
      <c r="H113" s="181">
        <f t="shared" ref="H113:H118" si="24">IF(ISERROR(G113/$G$183),"",(G113/$G$183))</f>
        <v>2.8477259814196017E-2</v>
      </c>
      <c r="J113" s="265">
        <v>8063</v>
      </c>
      <c r="K113" s="265">
        <v>8464</v>
      </c>
      <c r="M113" s="242">
        <f t="shared" ref="M113:M118" si="25">IFERROR(G113/G$198,0)</f>
        <v>4.8349605124059449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'[6]Sch C'!D122</f>
        <v>0</v>
      </c>
      <c r="D114" s="277">
        <f>'[6]Sch C'!F122</f>
        <v>20772</v>
      </c>
      <c r="E114" s="263">
        <f t="shared" si="22"/>
        <v>20772</v>
      </c>
      <c r="F114" s="183"/>
      <c r="G114" s="183">
        <f t="shared" si="23"/>
        <v>20772</v>
      </c>
      <c r="H114" s="181">
        <f t="shared" si="24"/>
        <v>7.6080004226373897E-3</v>
      </c>
      <c r="J114" s="136"/>
      <c r="K114" s="136"/>
      <c r="M114" s="242">
        <f t="shared" si="25"/>
        <v>1.2917107145078042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'[6]Sch C'!D123</f>
        <v>16659</v>
      </c>
      <c r="D115" s="277">
        <f>'[6]Sch C'!F123</f>
        <v>0</v>
      </c>
      <c r="E115" s="263">
        <f t="shared" si="22"/>
        <v>16659</v>
      </c>
      <c r="F115" s="183"/>
      <c r="G115" s="183">
        <f t="shared" si="23"/>
        <v>16659</v>
      </c>
      <c r="H115" s="181">
        <f t="shared" si="24"/>
        <v>6.1015635971844928E-3</v>
      </c>
      <c r="J115" s="136"/>
      <c r="K115" s="136"/>
      <c r="M115" s="242">
        <f t="shared" si="25"/>
        <v>1.0359430383682606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'[6]Sch C'!D124</f>
        <v>1000</v>
      </c>
      <c r="D116" s="277">
        <f>'[6]Sch C'!F124</f>
        <v>0</v>
      </c>
      <c r="E116" s="263">
        <f t="shared" si="22"/>
        <v>1000</v>
      </c>
      <c r="F116" s="183"/>
      <c r="G116" s="183">
        <f t="shared" si="23"/>
        <v>1000</v>
      </c>
      <c r="H116" s="181">
        <f t="shared" si="24"/>
        <v>3.6626229648745379E-4</v>
      </c>
      <c r="J116" s="136"/>
      <c r="K116" s="136"/>
      <c r="M116" s="242">
        <f t="shared" si="25"/>
        <v>6.2185187488340281E-2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'[6]Sch C'!D125</f>
        <v>0</v>
      </c>
      <c r="D117" s="277">
        <f>'[6]Sch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95410</v>
      </c>
      <c r="D118" s="277">
        <f>SUM(D113:D117)</f>
        <v>20772</v>
      </c>
      <c r="E118" s="183">
        <f>SUM(E113:E117)</f>
        <v>116182</v>
      </c>
      <c r="F118" s="183">
        <f>SUM(F113:F117)</f>
        <v>0</v>
      </c>
      <c r="G118" s="183">
        <f t="shared" si="23"/>
        <v>116182</v>
      </c>
      <c r="H118" s="181">
        <f t="shared" si="24"/>
        <v>4.2553086130505353E-2</v>
      </c>
      <c r="J118" s="136"/>
      <c r="K118" s="136"/>
      <c r="M118" s="242">
        <f t="shared" si="25"/>
        <v>7.2247994527703501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'[6]Sch C'!D129</f>
        <v>0</v>
      </c>
      <c r="D121" s="277">
        <f>'[6]Sch C'!F129</f>
        <v>0</v>
      </c>
      <c r="E121" s="263">
        <f t="shared" ref="E121:E131" si="26">SUM(C121:D121)</f>
        <v>0</v>
      </c>
      <c r="F121" s="180"/>
      <c r="G121" s="180">
        <f t="shared" ref="G121:G131" si="27">IF(ISERROR(E121+F121),"",(E121+F121))</f>
        <v>0</v>
      </c>
      <c r="H121" s="181">
        <f t="shared" ref="H121:H131" si="28">IF(ISERROR(G121/$G$183),"",(G121/$G$183))</f>
        <v>0</v>
      </c>
      <c r="J121" s="265">
        <v>0</v>
      </c>
      <c r="K121" s="265">
        <v>0</v>
      </c>
      <c r="M121" s="242">
        <f t="shared" ref="M121:M131" si="29">IFERROR(G121/G$198,0)</f>
        <v>0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'[6]Sch C'!D130</f>
        <v>0</v>
      </c>
      <c r="D122" s="277">
        <f>'[6]Sch C'!F130</f>
        <v>0</v>
      </c>
      <c r="E122" s="263">
        <f t="shared" si="26"/>
        <v>0</v>
      </c>
      <c r="F122" s="180"/>
      <c r="G122" s="180">
        <f t="shared" si="27"/>
        <v>0</v>
      </c>
      <c r="H122" s="181">
        <f t="shared" si="28"/>
        <v>0</v>
      </c>
      <c r="J122" s="136"/>
      <c r="K122" s="136"/>
      <c r="M122" s="242">
        <f t="shared" si="29"/>
        <v>0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'[6]Sch C'!D131</f>
        <v>781021</v>
      </c>
      <c r="D123" s="277">
        <f>'[6]Sch C'!F131</f>
        <v>0</v>
      </c>
      <c r="E123" s="263">
        <f t="shared" si="26"/>
        <v>781021</v>
      </c>
      <c r="F123" s="180"/>
      <c r="G123" s="180">
        <f t="shared" si="27"/>
        <v>781021</v>
      </c>
      <c r="H123" s="181">
        <f t="shared" si="28"/>
        <v>0.28605854506492762</v>
      </c>
      <c r="J123" s="265">
        <v>62709</v>
      </c>
      <c r="K123" s="265">
        <v>65767</v>
      </c>
      <c r="M123" s="242">
        <f t="shared" si="29"/>
        <v>48.567937317331008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'[6]Sch C'!D132</f>
        <v>0</v>
      </c>
      <c r="D124" s="277">
        <f>'[6]Sch C'!F132</f>
        <v>208656</v>
      </c>
      <c r="E124" s="263">
        <f t="shared" si="26"/>
        <v>208656</v>
      </c>
      <c r="F124" s="180"/>
      <c r="G124" s="180">
        <f t="shared" si="27"/>
        <v>208656</v>
      </c>
      <c r="H124" s="181">
        <f t="shared" si="28"/>
        <v>7.6422825735886157E-2</v>
      </c>
      <c r="J124" s="136"/>
      <c r="K124" s="136"/>
      <c r="M124" s="242">
        <f t="shared" si="29"/>
        <v>12.975312480567128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'[6]Sch C'!D133</f>
        <v>0</v>
      </c>
      <c r="D125" s="277">
        <f>'[6]Sch C'!F133</f>
        <v>0</v>
      </c>
      <c r="E125" s="263">
        <f t="shared" si="26"/>
        <v>0</v>
      </c>
      <c r="F125" s="180"/>
      <c r="G125" s="180">
        <f t="shared" si="27"/>
        <v>0</v>
      </c>
      <c r="H125" s="181">
        <f t="shared" si="28"/>
        <v>0</v>
      </c>
      <c r="J125" s="265">
        <v>0</v>
      </c>
      <c r="K125" s="265">
        <v>0</v>
      </c>
      <c r="M125" s="242">
        <f t="shared" si="29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'[6]Sch C'!D134</f>
        <v>25909</v>
      </c>
      <c r="D126" s="277">
        <f>'[6]Sch C'!F134</f>
        <v>49</v>
      </c>
      <c r="E126" s="263">
        <f t="shared" si="26"/>
        <v>25958</v>
      </c>
      <c r="F126" s="180"/>
      <c r="G126" s="180">
        <f t="shared" si="27"/>
        <v>25958</v>
      </c>
      <c r="H126" s="181">
        <f t="shared" si="28"/>
        <v>9.5074366922213247E-3</v>
      </c>
      <c r="J126" s="136"/>
      <c r="K126" s="136"/>
      <c r="M126" s="242">
        <f t="shared" si="29"/>
        <v>1.6142030968223369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'[6]Sch C'!D135</f>
        <v>0</v>
      </c>
      <c r="D127" s="277">
        <f>'[6]Sch C'!F135</f>
        <v>0</v>
      </c>
      <c r="E127" s="263">
        <f t="shared" si="26"/>
        <v>0</v>
      </c>
      <c r="F127" s="180"/>
      <c r="G127" s="180">
        <f t="shared" si="27"/>
        <v>0</v>
      </c>
      <c r="H127" s="181">
        <f t="shared" si="28"/>
        <v>0</v>
      </c>
      <c r="J127" s="136"/>
      <c r="K127" s="136"/>
      <c r="M127" s="242">
        <f t="shared" si="29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'[6]Sch C'!D136</f>
        <v>0</v>
      </c>
      <c r="D128" s="277">
        <f>'[6]Sch C'!F136</f>
        <v>0</v>
      </c>
      <c r="E128" s="263">
        <f t="shared" si="26"/>
        <v>0</v>
      </c>
      <c r="F128" s="180"/>
      <c r="G128" s="180">
        <f t="shared" si="27"/>
        <v>0</v>
      </c>
      <c r="H128" s="181">
        <f t="shared" si="28"/>
        <v>0</v>
      </c>
      <c r="J128" s="136"/>
      <c r="K128" s="136"/>
      <c r="M128" s="242">
        <f t="shared" si="29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'[6]Sch C'!D137</f>
        <v>0</v>
      </c>
      <c r="D129" s="277">
        <f>'[6]Sch C'!F137</f>
        <v>0</v>
      </c>
      <c r="E129" s="263">
        <f t="shared" si="26"/>
        <v>0</v>
      </c>
      <c r="F129" s="180"/>
      <c r="G129" s="180">
        <f t="shared" si="27"/>
        <v>0</v>
      </c>
      <c r="H129" s="181">
        <f t="shared" si="28"/>
        <v>0</v>
      </c>
      <c r="J129" s="136"/>
      <c r="K129" s="136"/>
      <c r="M129" s="242">
        <f t="shared" si="29"/>
        <v>0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'[6]Sch C'!D138</f>
        <v>0</v>
      </c>
      <c r="D130" s="277">
        <f>'[6]Sch C'!F138</f>
        <v>0</v>
      </c>
      <c r="E130" s="263">
        <f t="shared" si="26"/>
        <v>0</v>
      </c>
      <c r="F130" s="180"/>
      <c r="G130" s="180">
        <f t="shared" si="27"/>
        <v>0</v>
      </c>
      <c r="H130" s="181">
        <f t="shared" si="28"/>
        <v>0</v>
      </c>
      <c r="J130" s="136"/>
      <c r="K130" s="136"/>
      <c r="M130" s="242">
        <f t="shared" si="29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'[6]Sch C'!D139</f>
        <v>309</v>
      </c>
      <c r="D131" s="277">
        <f>'[6]Sch C'!F139</f>
        <v>388</v>
      </c>
      <c r="E131" s="263">
        <f t="shared" si="26"/>
        <v>697</v>
      </c>
      <c r="F131" s="183"/>
      <c r="G131" s="183">
        <f t="shared" si="27"/>
        <v>697</v>
      </c>
      <c r="H131" s="181">
        <f t="shared" si="28"/>
        <v>2.5528482065175525E-4</v>
      </c>
      <c r="J131" s="136"/>
      <c r="K131" s="136"/>
      <c r="M131" s="242">
        <f t="shared" si="29"/>
        <v>4.3343075679373171E-2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'[6]Sch C'!D141</f>
        <v>0</v>
      </c>
      <c r="D133" s="277">
        <f>'[6]Sch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'[6]Sch C'!D142</f>
        <v>0</v>
      </c>
      <c r="D134" s="277">
        <f>'[6]Sch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'[6]Sch C'!D143</f>
        <v>0</v>
      </c>
      <c r="D135" s="277">
        <f>'[6]Sch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'[6]Sch C'!D144</f>
        <v>0</v>
      </c>
      <c r="D136" s="277">
        <f>'[6]Sch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'[6]Sch C'!D145</f>
        <v>0</v>
      </c>
      <c r="D137" s="277">
        <f>'[6]Sch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'[6]Sch C'!D146</f>
        <v>0</v>
      </c>
      <c r="D138" s="277">
        <f>'[6]Sch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807239</v>
      </c>
      <c r="D139" s="277">
        <f>SUM(D121:D138)</f>
        <v>209093</v>
      </c>
      <c r="E139" s="182">
        <f>SUM(E121:E138)</f>
        <v>1016332</v>
      </c>
      <c r="F139" s="182">
        <f>SUM(F121:F138)</f>
        <v>0</v>
      </c>
      <c r="G139" s="183">
        <f t="shared" si="33"/>
        <v>1016332</v>
      </c>
      <c r="H139" s="181">
        <f t="shared" si="31"/>
        <v>0.37224409231368688</v>
      </c>
      <c r="J139" s="136"/>
      <c r="K139" s="136"/>
      <c r="M139" s="242">
        <f t="shared" si="32"/>
        <v>63.200795970399852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'[6]Sch C'!D150</f>
        <v>37946</v>
      </c>
      <c r="D142" s="277">
        <f>'[6]Sch C'!F150</f>
        <v>0</v>
      </c>
      <c r="E142" s="263">
        <f t="shared" ref="E142:E146" si="34">SUM(C142:D142)</f>
        <v>37946</v>
      </c>
      <c r="F142" s="180"/>
      <c r="G142" s="180">
        <f t="shared" ref="G142:G147" si="35">IF(ISERROR(E142+F142),"",(E142+F142))</f>
        <v>37946</v>
      </c>
      <c r="H142" s="181">
        <f t="shared" ref="H142:H147" si="36">IF(ISERROR(G142/$G$183),"",(G142/$G$183))</f>
        <v>1.389818910251292E-2</v>
      </c>
      <c r="J142" s="265">
        <v>2383</v>
      </c>
      <c r="K142" s="265">
        <v>2457</v>
      </c>
      <c r="M142" s="242">
        <f t="shared" ref="M142:M147" si="37">IFERROR(G142/G$198,0)</f>
        <v>2.3596791244325601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'[6]Sch C'!D151</f>
        <v>0</v>
      </c>
      <c r="D143" s="277">
        <f>'[6]Sch C'!F151</f>
        <v>10138</v>
      </c>
      <c r="E143" s="263">
        <f t="shared" si="34"/>
        <v>10138</v>
      </c>
      <c r="F143" s="183"/>
      <c r="G143" s="183">
        <f t="shared" si="35"/>
        <v>10138</v>
      </c>
      <c r="H143" s="181">
        <f t="shared" si="36"/>
        <v>3.7131671617898062E-3</v>
      </c>
      <c r="J143" s="136"/>
      <c r="K143" s="136"/>
      <c r="M143" s="242">
        <f t="shared" si="37"/>
        <v>0.6304334307567937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'[6]Sch C'!D152</f>
        <v>6504</v>
      </c>
      <c r="D144" s="277">
        <f>'[6]Sch C'!F152</f>
        <v>381</v>
      </c>
      <c r="E144" s="263">
        <f t="shared" si="34"/>
        <v>6885</v>
      </c>
      <c r="F144" s="183"/>
      <c r="G144" s="183">
        <f t="shared" si="35"/>
        <v>6885</v>
      </c>
      <c r="H144" s="181">
        <f t="shared" si="36"/>
        <v>2.5217159113161192E-3</v>
      </c>
      <c r="J144" s="136"/>
      <c r="K144" s="136"/>
      <c r="M144" s="242">
        <f t="shared" si="37"/>
        <v>0.42814501585722281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'[6]Sch C'!D153</f>
        <v>363</v>
      </c>
      <c r="D145" s="277">
        <f>'[6]Sch C'!F153</f>
        <v>571</v>
      </c>
      <c r="E145" s="263">
        <f t="shared" si="34"/>
        <v>934</v>
      </c>
      <c r="F145" s="183"/>
      <c r="G145" s="183">
        <f t="shared" si="35"/>
        <v>934</v>
      </c>
      <c r="H145" s="181">
        <f t="shared" si="36"/>
        <v>3.4208898491928182E-4</v>
      </c>
      <c r="J145" s="136"/>
      <c r="K145" s="136"/>
      <c r="M145" s="242">
        <f t="shared" si="37"/>
        <v>5.8080965114109817E-2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'[6]Sch C'!D154</f>
        <v>0</v>
      </c>
      <c r="D146" s="277">
        <f>'[6]Sch C'!F154</f>
        <v>154</v>
      </c>
      <c r="E146" s="263">
        <f t="shared" si="34"/>
        <v>154</v>
      </c>
      <c r="F146" s="183"/>
      <c r="G146" s="183">
        <f t="shared" si="35"/>
        <v>154</v>
      </c>
      <c r="H146" s="181">
        <f t="shared" si="36"/>
        <v>5.6404393659067879E-5</v>
      </c>
      <c r="J146" s="136"/>
      <c r="K146" s="136"/>
      <c r="M146" s="242">
        <f t="shared" si="37"/>
        <v>9.576518873204402E-3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44813</v>
      </c>
      <c r="D147" s="277">
        <f>SUM(D142:D146)</f>
        <v>11244</v>
      </c>
      <c r="E147" s="183">
        <f>SUM(E142:E146)</f>
        <v>56057</v>
      </c>
      <c r="F147" s="183">
        <f>SUM(F142:F146)</f>
        <v>0</v>
      </c>
      <c r="G147" s="183">
        <f t="shared" si="35"/>
        <v>56057</v>
      </c>
      <c r="H147" s="204">
        <f t="shared" si="36"/>
        <v>2.0531565554197197E-2</v>
      </c>
      <c r="J147" s="136"/>
      <c r="K147" s="136"/>
      <c r="M147" s="242">
        <f t="shared" si="37"/>
        <v>3.4859150550338911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'[6]Sch C'!D158</f>
        <v>0</v>
      </c>
      <c r="D150" s="277">
        <f>'[6]Sch C'!F158</f>
        <v>0</v>
      </c>
      <c r="E150" s="263">
        <f t="shared" ref="E150:E163" si="38">SUM(C150:D150)</f>
        <v>0</v>
      </c>
      <c r="F150" s="183"/>
      <c r="G150" s="183">
        <f>IF(ISERROR(E150+F150),"",(E150+F150))</f>
        <v>0</v>
      </c>
      <c r="H150" s="181">
        <f>IF(ISERROR(G150/$G$183),"",(G150/$G$183))</f>
        <v>0</v>
      </c>
      <c r="J150" s="265">
        <v>0</v>
      </c>
      <c r="K150" s="265">
        <v>0</v>
      </c>
      <c r="M150" s="242">
        <f t="shared" ref="M150:M164" si="39">IFERROR(G150/G$198,0)</f>
        <v>0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'[6]Sch C'!D159</f>
        <v>0</v>
      </c>
      <c r="D151" s="277">
        <f>'[6]Sch C'!F159</f>
        <v>0</v>
      </c>
      <c r="E151" s="263">
        <f t="shared" si="38"/>
        <v>0</v>
      </c>
      <c r="F151" s="183"/>
      <c r="G151" s="183">
        <f>IF(ISERROR(E151+F151),"",(E151+F151))</f>
        <v>0</v>
      </c>
      <c r="H151" s="181">
        <f>IF(ISERROR(G151/$G$183),"",(G151/$G$183))</f>
        <v>0</v>
      </c>
      <c r="J151" s="136"/>
      <c r="K151" s="136"/>
      <c r="M151" s="242">
        <f t="shared" si="39"/>
        <v>0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'[6]Sch C'!D160</f>
        <v>12935</v>
      </c>
      <c r="D152" s="277">
        <f>'[6]Sch C'!F160</f>
        <v>1139</v>
      </c>
      <c r="E152" s="263">
        <f t="shared" si="38"/>
        <v>14074</v>
      </c>
      <c r="F152" s="183"/>
      <c r="G152" s="183">
        <f t="shared" ref="G152:G163" si="40">IF(ISERROR(E152+F152),"",(E152+F152))</f>
        <v>14074</v>
      </c>
      <c r="H152" s="181">
        <f t="shared" ref="H152:H163" si="41">IF(ISERROR(G152/$G$183),"",(G152/$G$183))</f>
        <v>5.1547755607644248E-3</v>
      </c>
      <c r="J152" s="136"/>
      <c r="K152" s="136"/>
      <c r="M152" s="242">
        <f t="shared" si="39"/>
        <v>0.87519432871090108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'[6]Sch C'!D161</f>
        <v>0</v>
      </c>
      <c r="D153" s="277">
        <f>'[6]Sch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'[6]Sch C'!D162</f>
        <v>0</v>
      </c>
      <c r="D154" s="277">
        <f>'[6]Sch C'!F162</f>
        <v>0</v>
      </c>
      <c r="E154" s="263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42">
        <f t="shared" si="39"/>
        <v>0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'[6]Sch C'!D163</f>
        <v>0</v>
      </c>
      <c r="D155" s="277">
        <f>'[6]Sch C'!F163</f>
        <v>0</v>
      </c>
      <c r="E155" s="263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42">
        <f t="shared" si="39"/>
        <v>0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'[6]Sch C'!D164</f>
        <v>0</v>
      </c>
      <c r="D156" s="277">
        <f>'[6]Sch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'[6]Sch C'!D165</f>
        <v>1920</v>
      </c>
      <c r="D157" s="277">
        <f>'[6]Sch C'!F165</f>
        <v>0</v>
      </c>
      <c r="E157" s="263">
        <f t="shared" si="38"/>
        <v>1920</v>
      </c>
      <c r="F157" s="183"/>
      <c r="G157" s="183">
        <f t="shared" si="40"/>
        <v>1920</v>
      </c>
      <c r="H157" s="181">
        <f t="shared" si="41"/>
        <v>7.0322360925591124E-4</v>
      </c>
      <c r="J157" s="206"/>
      <c r="K157" s="206"/>
      <c r="M157" s="242">
        <f t="shared" si="39"/>
        <v>0.11939555997761334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'[6]Sch C'!D166</f>
        <v>333</v>
      </c>
      <c r="D158" s="277">
        <f>'[6]Sch C'!F166</f>
        <v>0</v>
      </c>
      <c r="E158" s="263">
        <f t="shared" si="38"/>
        <v>333</v>
      </c>
      <c r="F158" s="183"/>
      <c r="G158" s="183">
        <f t="shared" si="40"/>
        <v>333</v>
      </c>
      <c r="H158" s="181">
        <f t="shared" si="41"/>
        <v>1.219653447303221E-4</v>
      </c>
      <c r="J158" s="206"/>
      <c r="K158" s="206"/>
      <c r="M158" s="242">
        <f t="shared" si="39"/>
        <v>2.0707667433617311E-2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'[6]Sch C'!D167</f>
        <v>273685</v>
      </c>
      <c r="D159" s="277">
        <f>'[6]Sch C'!F167</f>
        <v>0</v>
      </c>
      <c r="E159" s="263">
        <f t="shared" si="38"/>
        <v>273685</v>
      </c>
      <c r="F159" s="183"/>
      <c r="G159" s="183">
        <f t="shared" si="40"/>
        <v>273685</v>
      </c>
      <c r="H159" s="181">
        <f t="shared" si="41"/>
        <v>0.10024049661416878</v>
      </c>
      <c r="J159" s="206"/>
      <c r="K159" s="206"/>
      <c r="M159" s="242">
        <f t="shared" si="39"/>
        <v>17.01915303774641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'[6]Sch C'!D168</f>
        <v>0</v>
      </c>
      <c r="D160" s="277">
        <f>'[6]Sch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'[6]Sch C'!D169</f>
        <v>0</v>
      </c>
      <c r="D161" s="277">
        <f>'[6]Sch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'[6]Sch C'!D170</f>
        <v>0</v>
      </c>
      <c r="D162" s="277">
        <f>'[6]Sch C'!F170</f>
        <v>0</v>
      </c>
      <c r="E162" s="263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42">
        <f t="shared" si="39"/>
        <v>0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'[6]Sch C'!D171</f>
        <v>0</v>
      </c>
      <c r="D163" s="277">
        <f>'[6]Sch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288873</v>
      </c>
      <c r="D164" s="277">
        <f>SUM(D150:D163)</f>
        <v>1139</v>
      </c>
      <c r="E164" s="183">
        <f>SUM(E150:E163)</f>
        <v>290012</v>
      </c>
      <c r="F164" s="183">
        <f>SUM(F150:F163)</f>
        <v>0</v>
      </c>
      <c r="G164" s="183">
        <f>IF(ISERROR(E164+F164),"",(E164+F164))</f>
        <v>290012</v>
      </c>
      <c r="H164" s="181">
        <f>IF(ISERROR(G164/$G$183),"",(G164/$G$183))</f>
        <v>0.10622046112891945</v>
      </c>
      <c r="J164" s="136"/>
      <c r="K164" s="136"/>
      <c r="M164" s="242">
        <f t="shared" si="39"/>
        <v>18.034450593868542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'[6]Sch C'!D186</f>
        <v>0</v>
      </c>
      <c r="D167" s="277">
        <f>'[6]Sch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'[6]Sch C'!D187</f>
        <v>0</v>
      </c>
      <c r="D168" s="277">
        <f>'[6]Sch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'[6]Sch C'!D188</f>
        <v>0</v>
      </c>
      <c r="D169" s="277">
        <f>'[6]Sch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'[6]Sch C'!D189</f>
        <v>10565</v>
      </c>
      <c r="D170" s="277">
        <f>'[6]Sch C'!F189</f>
        <v>0</v>
      </c>
      <c r="E170" s="263">
        <f t="shared" si="42"/>
        <v>10565</v>
      </c>
      <c r="F170" s="183"/>
      <c r="G170" s="183">
        <f>IF(ISERROR(E170+F170),"",(E170+F170))</f>
        <v>10565</v>
      </c>
      <c r="H170" s="181">
        <f>IF(ISERROR(G170/$G$183),"",(G170/$G$183))</f>
        <v>3.8695611623899492E-3</v>
      </c>
      <c r="I170" s="215"/>
      <c r="J170" s="211"/>
      <c r="K170" s="42"/>
      <c r="M170" s="242">
        <f t="shared" si="43"/>
        <v>0.65698650581431506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'[6]Sch C'!D190</f>
        <v>75</v>
      </c>
      <c r="D171" s="277">
        <f>'[6]Sch C'!F190</f>
        <v>0</v>
      </c>
      <c r="E171" s="263">
        <f t="shared" si="42"/>
        <v>75</v>
      </c>
      <c r="F171" s="183"/>
      <c r="G171" s="183">
        <f>IF(ISERROR(E171+F171),"",(E171+F171))</f>
        <v>75</v>
      </c>
      <c r="H171" s="181">
        <f>IF(ISERROR(G171/$G$183),"",(G171/$G$183))</f>
        <v>2.7469672236559032E-5</v>
      </c>
      <c r="I171" s="215"/>
      <c r="J171" s="211"/>
      <c r="K171" s="42"/>
      <c r="M171" s="242">
        <f t="shared" si="43"/>
        <v>4.6638890616255207E-3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'[6]Sch C'!D191</f>
        <v>0</v>
      </c>
      <c r="D172" s="277">
        <f>'[6]Sch C'!F191</f>
        <v>0</v>
      </c>
      <c r="E172" s="263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42">
        <f t="shared" si="43"/>
        <v>0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'[6]Sch C'!D192</f>
        <v>0</v>
      </c>
      <c r="D173" s="277">
        <f>'[6]Sch C'!F192</f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'[6]Sch C'!D193</f>
        <v>0</v>
      </c>
      <c r="D174" s="277">
        <f>'[6]Sch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'[6]Sch C'!D194</f>
        <v>0</v>
      </c>
      <c r="D175" s="277">
        <f>'[6]Sch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'[6]Sch C'!D195</f>
        <v>0</v>
      </c>
      <c r="D176" s="277">
        <f>'[6]Sch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'[6]Sch C'!D196</f>
        <v>0</v>
      </c>
      <c r="D177" s="277">
        <f>'[6]Sch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'[6]Sch C'!D197</f>
        <v>0</v>
      </c>
      <c r="D178" s="277">
        <f>'[6]Sch C'!F197</f>
        <v>0</v>
      </c>
      <c r="E178" s="263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42">
        <f t="shared" si="43"/>
        <v>0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'[6]Sch C'!D198</f>
        <v>0</v>
      </c>
      <c r="D179" s="277">
        <f>'[6]Sch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'[6]Sch C'!D199</f>
        <v>0</v>
      </c>
      <c r="D180" s="277">
        <f>'[6]Sch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10640</v>
      </c>
      <c r="D181" s="277">
        <f>SUM(D167:D180)</f>
        <v>0</v>
      </c>
      <c r="E181" s="218">
        <f>SUM(E167:E180)</f>
        <v>10640</v>
      </c>
      <c r="F181" s="218">
        <f>SUM(F167:F180)</f>
        <v>0</v>
      </c>
      <c r="G181" s="183">
        <f t="shared" si="44"/>
        <v>10640</v>
      </c>
      <c r="H181" s="181">
        <f>IF(ISERROR(G181/$G$183),"",(G181/$G$183))</f>
        <v>3.8970308346265082E-3</v>
      </c>
      <c r="I181" s="219"/>
      <c r="J181" s="211"/>
      <c r="K181" s="211"/>
      <c r="M181" s="242">
        <f t="shared" si="43"/>
        <v>0.66165039487594057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2588633</v>
      </c>
      <c r="D183" s="277">
        <f>SUM(D21:D181)/2</f>
        <v>143382</v>
      </c>
      <c r="E183" s="262">
        <f>SUM(E21:E181)/2</f>
        <v>2732015</v>
      </c>
      <c r="F183" s="179">
        <f>SUM(F21:F181)/2</f>
        <v>-1731.239999999998</v>
      </c>
      <c r="G183" s="179">
        <f>SUM(G21:G181)/2</f>
        <v>2730283.76</v>
      </c>
      <c r="H183" s="181">
        <f>IF(ISERROR(G183/$G$183),"",(G183/$G$183))</f>
        <v>1</v>
      </c>
      <c r="J183" s="265">
        <f>SUM(J21:J181)</f>
        <v>97544</v>
      </c>
      <c r="K183" s="265">
        <f>SUM(K21:K181)</f>
        <v>101979</v>
      </c>
      <c r="M183" s="242">
        <f>IFERROR(G183/G$198,0)</f>
        <v>169.78320751197063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'[6]Sch C'!D204</f>
        <v>2588633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419989</v>
      </c>
      <c r="D190" s="277">
        <f>D17-D183</f>
        <v>-143382</v>
      </c>
      <c r="E190" s="263">
        <f>E17-E183</f>
        <v>276607</v>
      </c>
      <c r="F190" s="180">
        <f>F17-F183</f>
        <v>1731.239999999998</v>
      </c>
      <c r="G190" s="180">
        <f>G17-G183</f>
        <v>278338.24000000022</v>
      </c>
      <c r="J190" s="136"/>
      <c r="K190" s="136"/>
      <c r="M190" s="242">
        <f>IFERROR(G190/G$198,0)</f>
        <v>17.308515639574669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'[6]Sch D'!C9</f>
        <v>16081</v>
      </c>
      <c r="D194" s="330"/>
      <c r="E194" s="268">
        <f>C194+D194</f>
        <v>16081</v>
      </c>
      <c r="F194" s="225"/>
      <c r="G194" s="227">
        <f>E194+F194</f>
        <v>16081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9">
        <f>'[6]Sch D'!D9</f>
        <v>0</v>
      </c>
      <c r="D195" s="330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9">
        <f>'[6]Sch D'!E9</f>
        <v>0</v>
      </c>
      <c r="D196" s="330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'[6]Sch D'!F9</f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16081</v>
      </c>
      <c r="D198" s="330"/>
      <c r="E198" s="269">
        <f>SUM(E194:E197)</f>
        <v>16081</v>
      </c>
      <c r="F198" s="232">
        <f>SUM(F194:F197)</f>
        <v>0</v>
      </c>
      <c r="G198" s="232">
        <f>SUM(G194:G197)</f>
        <v>16081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31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33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'[6]Sch D'!G22</f>
        <v>45</v>
      </c>
      <c r="D201" s="329"/>
      <c r="E201" s="268">
        <f>C201+D201</f>
        <v>45</v>
      </c>
      <c r="F201" s="225"/>
      <c r="G201" s="227">
        <f>E201+F201</f>
        <v>45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'[6]Sch D'!G24</f>
        <v>45</v>
      </c>
      <c r="D202" s="329"/>
      <c r="E202" s="268">
        <f>C202+D202</f>
        <v>45</v>
      </c>
      <c r="F202" s="228"/>
      <c r="G202" s="227">
        <f>E202+F202</f>
        <v>45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33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'[6]Sch D'!G28</f>
        <v>16425</v>
      </c>
      <c r="D205" s="290"/>
      <c r="E205" s="264">
        <f>E201*E203</f>
        <v>16425</v>
      </c>
      <c r="F205" s="36"/>
      <c r="G205" s="225">
        <f>G201*G203</f>
        <v>16425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'[6]Sch D'!G30</f>
        <v>0.97905631659056314</v>
      </c>
      <c r="D206" s="36"/>
      <c r="E206" s="270">
        <f>IFERROR(E198/E205,"0")</f>
        <v>0.97905631659056314</v>
      </c>
      <c r="F206" s="186"/>
      <c r="G206" s="238">
        <f>G198/G205</f>
        <v>0.97905631659056314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'[6]Sch D'!G32</f>
        <v>0.97905631659056314</v>
      </c>
      <c r="D207" s="36"/>
      <c r="E207" s="270">
        <f>IFERROR((E194+E195)/E205,"0")</f>
        <v>0.97905631659056314</v>
      </c>
      <c r="F207" s="186"/>
      <c r="G207" s="238">
        <f>(G194+G195)/G205</f>
        <v>0.97905631659056314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'[6]Sch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B212" s="295"/>
      <c r="F212" s="51" t="s">
        <v>307</v>
      </c>
      <c r="G212" s="239"/>
    </row>
    <row r="213" spans="1:11">
      <c r="B213" s="295"/>
      <c r="F213" s="51" t="s">
        <v>308</v>
      </c>
      <c r="G213" s="239"/>
    </row>
  </sheetData>
  <phoneticPr fontId="0" type="noConversion"/>
  <conditionalFormatting sqref="D2">
    <cfRule type="cellIs" dxfId="29" priority="4" stopIfTrue="1" operator="equal">
      <formula>0</formula>
    </cfRule>
  </conditionalFormatting>
  <conditionalFormatting sqref="D2">
    <cfRule type="cellIs" dxfId="28" priority="3" stopIfTrue="1" operator="equal">
      <formula>0</formula>
    </cfRule>
  </conditionalFormatting>
  <conditionalFormatting sqref="C2">
    <cfRule type="cellIs" dxfId="27" priority="2" stopIfTrue="1" operator="equal">
      <formula>0</formula>
    </cfRule>
  </conditionalFormatting>
  <conditionalFormatting sqref="C2">
    <cfRule type="cellIs" dxfId="26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N213"/>
  <sheetViews>
    <sheetView showGridLines="0" zoomScale="90" zoomScaleNormal="9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6384" width="11.69921875" style="52"/>
  </cols>
  <sheetData>
    <row r="1" spans="1:14" ht="22.5"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72" t="s">
        <v>362</v>
      </c>
      <c r="D2" s="272"/>
      <c r="E2" s="25"/>
    </row>
    <row r="3" spans="1:14">
      <c r="A3" s="24"/>
      <c r="B3" s="52" t="s">
        <v>185</v>
      </c>
      <c r="C3" s="292">
        <v>41821</v>
      </c>
      <c r="D3" s="291" t="s">
        <v>374</v>
      </c>
      <c r="E3" s="163"/>
    </row>
    <row r="4" spans="1:14">
      <c r="A4" s="24"/>
      <c r="B4" s="164" t="s">
        <v>186</v>
      </c>
      <c r="C4" s="165">
        <v>42185</v>
      </c>
      <c r="D4" s="294" t="s">
        <v>375</v>
      </c>
      <c r="E4" s="293"/>
      <c r="G4" s="167"/>
    </row>
    <row r="5" spans="1:14">
      <c r="A5" s="24"/>
      <c r="B5" s="164"/>
      <c r="C5" s="168"/>
      <c r="D5" s="25"/>
      <c r="E5" s="163"/>
      <c r="G5" s="167"/>
    </row>
    <row r="6" spans="1:14">
      <c r="A6" s="24"/>
      <c r="B6" s="164"/>
      <c r="C6" s="168"/>
      <c r="D6" s="25"/>
      <c r="F6" s="52" t="s">
        <v>378</v>
      </c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'[7]Sch B'!E10</f>
        <v>895629</v>
      </c>
      <c r="D12" s="277">
        <f>'[7]Sch B'!G10</f>
        <v>0</v>
      </c>
      <c r="E12" s="263">
        <f>SUM(C12:D12)</f>
        <v>895629</v>
      </c>
      <c r="F12" s="180"/>
      <c r="G12" s="180">
        <f>IF(ISERROR(E12+F12)," ",(E12+F12))</f>
        <v>895629</v>
      </c>
      <c r="H12" s="181">
        <f t="shared" ref="H12:H17" si="0">IF(ISERROR(G12/$G$17),"",(G12/$G$17))</f>
        <v>0.998905878810185</v>
      </c>
      <c r="J12" s="250" t="s">
        <v>346</v>
      </c>
      <c r="K12" s="251">
        <f>G17</f>
        <v>896610</v>
      </c>
      <c r="M12" s="242">
        <f>IFERROR(G12/G$194,0)</f>
        <v>163.58520547945204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'[7]Sch B'!E15</f>
        <v>0</v>
      </c>
      <c r="D13" s="277">
        <f>'[7]Sch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969570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'[7]Sch B'!E20</f>
        <v>0</v>
      </c>
      <c r="D14" s="277">
        <f>'[7]Sch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5475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'[7]Sch B'!E25</f>
        <v>0</v>
      </c>
      <c r="D15" s="277">
        <f>'[7]Sch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15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'[7]Sch B'!E40</f>
        <v>981</v>
      </c>
      <c r="D16" s="277">
        <f>'[7]Sch B'!G40</f>
        <v>0</v>
      </c>
      <c r="E16" s="263">
        <f t="shared" si="1"/>
        <v>981</v>
      </c>
      <c r="F16" s="297"/>
      <c r="G16" s="183">
        <f>IF(ISERROR(E16+F16),"",(E16+F16))</f>
        <v>981</v>
      </c>
      <c r="H16" s="184">
        <f t="shared" si="0"/>
        <v>1.0941211898149697E-3</v>
      </c>
      <c r="I16" s="285"/>
      <c r="J16" s="252" t="s">
        <v>350</v>
      </c>
      <c r="K16" s="253">
        <f>G205</f>
        <v>5475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896610</v>
      </c>
      <c r="D17" s="277">
        <f>SUM(D12:D16)</f>
        <v>0</v>
      </c>
      <c r="E17" s="183">
        <f>SUM(E12:E16)</f>
        <v>896610</v>
      </c>
      <c r="F17" s="183">
        <f>SUM(F12:F16)</f>
        <v>0</v>
      </c>
      <c r="G17" s="183">
        <f>IF(ISERROR(E17+F17),"",(E17+F17))</f>
        <v>896610</v>
      </c>
      <c r="H17" s="184">
        <f t="shared" si="0"/>
        <v>1</v>
      </c>
      <c r="J17" s="252"/>
      <c r="K17" s="253"/>
      <c r="M17" s="242">
        <f>IFERROR(G17/G$198,0)</f>
        <v>163.76438356164383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29620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30958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'[7]Sch C'!D10</f>
        <v>30100</v>
      </c>
      <c r="D21" s="277">
        <f>'[7]Sch C'!F10</f>
        <v>363</v>
      </c>
      <c r="E21" s="263">
        <f t="shared" ref="E21:E56" si="2">SUM(C21:D21)</f>
        <v>30463</v>
      </c>
      <c r="F21" s="180"/>
      <c r="G21" s="180">
        <f t="shared" ref="G21:G57" si="3">IF(ISERROR(E21+F21),"",(E21+F21))</f>
        <v>30463</v>
      </c>
      <c r="H21" s="181">
        <f>IF(ISERROR(G21/$G$183),"",(G21/$G$183))</f>
        <v>3.1419082686139216E-2</v>
      </c>
      <c r="J21" s="265">
        <v>858</v>
      </c>
      <c r="K21" s="265">
        <v>863</v>
      </c>
      <c r="M21" s="242">
        <f>IFERROR(G21/G$198,0)</f>
        <v>5.5640182648401826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'[7]Sch C'!D11</f>
        <v>0</v>
      </c>
      <c r="D22" s="277">
        <f>'[7]Sch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'[7]Sch C'!D12</f>
        <v>54817</v>
      </c>
      <c r="D23" s="277">
        <f>'[7]Sch C'!F12</f>
        <v>4126</v>
      </c>
      <c r="E23" s="263">
        <f t="shared" si="2"/>
        <v>58943</v>
      </c>
      <c r="F23" s="183"/>
      <c r="G23" s="183">
        <f t="shared" si="3"/>
        <v>58943</v>
      </c>
      <c r="H23" s="181">
        <f t="shared" si="4"/>
        <v>6.0792928824117909E-2</v>
      </c>
      <c r="J23" s="189">
        <v>1281</v>
      </c>
      <c r="K23" s="189">
        <v>1349</v>
      </c>
      <c r="M23" s="242">
        <f t="shared" si="5"/>
        <v>10.765844748858447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'[7]Sch C'!D13</f>
        <v>74850</v>
      </c>
      <c r="D24" s="277">
        <f>'[7]Sch C'!F13</f>
        <v>-46734</v>
      </c>
      <c r="E24" s="263">
        <f t="shared" si="2"/>
        <v>28116</v>
      </c>
      <c r="F24" s="183"/>
      <c r="G24" s="183">
        <f t="shared" si="3"/>
        <v>28116</v>
      </c>
      <c r="H24" s="181">
        <f t="shared" si="4"/>
        <v>2.8998421980878122E-2</v>
      </c>
      <c r="J24" s="136"/>
      <c r="K24" s="136"/>
      <c r="M24" s="242">
        <f t="shared" si="5"/>
        <v>5.1353424657534248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'[7]Sch C'!D14</f>
        <v>0</v>
      </c>
      <c r="D25" s="277">
        <f>'[7]Sch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'[7]Sch C'!D15</f>
        <v>0</v>
      </c>
      <c r="D26" s="277">
        <f>'[7]Sch C'!F15</f>
        <v>0</v>
      </c>
      <c r="E26" s="263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42">
        <f t="shared" si="5"/>
        <v>0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'[7]Sch C'!D16</f>
        <v>0</v>
      </c>
      <c r="D27" s="277">
        <f>'[7]Sch C'!F16</f>
        <v>0</v>
      </c>
      <c r="E27" s="263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42">
        <f t="shared" si="5"/>
        <v>0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'[7]Sch C'!D17</f>
        <v>1425</v>
      </c>
      <c r="D28" s="277">
        <f>'[7]Sch C'!F17</f>
        <v>32</v>
      </c>
      <c r="E28" s="263">
        <f t="shared" si="2"/>
        <v>1457</v>
      </c>
      <c r="F28" s="183"/>
      <c r="G28" s="183">
        <f t="shared" si="3"/>
        <v>1457</v>
      </c>
      <c r="H28" s="181">
        <f t="shared" si="4"/>
        <v>1.5027280134492611E-3</v>
      </c>
      <c r="J28" s="136"/>
      <c r="K28" s="136"/>
      <c r="M28" s="242">
        <f t="shared" si="5"/>
        <v>0.2661187214611872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'[7]Sch C'!D18</f>
        <v>3022</v>
      </c>
      <c r="D29" s="277">
        <f>'[7]Sch C'!F18</f>
        <v>1231</v>
      </c>
      <c r="E29" s="263">
        <f t="shared" si="2"/>
        <v>4253</v>
      </c>
      <c r="F29" s="183"/>
      <c r="G29" s="183">
        <f t="shared" si="3"/>
        <v>4253</v>
      </c>
      <c r="H29" s="181">
        <f t="shared" si="4"/>
        <v>4.3864806048041919E-3</v>
      </c>
      <c r="J29" s="136"/>
      <c r="K29" s="136"/>
      <c r="M29" s="242">
        <f t="shared" si="5"/>
        <v>0.77680365296803655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'[7]Sch C'!D19</f>
        <v>1218</v>
      </c>
      <c r="D30" s="277">
        <f>'[7]Sch C'!F19</f>
        <v>462</v>
      </c>
      <c r="E30" s="263">
        <f t="shared" si="2"/>
        <v>1680</v>
      </c>
      <c r="F30" s="183"/>
      <c r="G30" s="183">
        <f t="shared" si="3"/>
        <v>1680</v>
      </c>
      <c r="H30" s="181">
        <f t="shared" si="4"/>
        <v>1.7327268789257093E-3</v>
      </c>
      <c r="J30" s="136"/>
      <c r="K30" s="136"/>
      <c r="M30" s="242">
        <f t="shared" si="5"/>
        <v>0.30684931506849317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'[7]Sch C'!D20</f>
        <v>528</v>
      </c>
      <c r="D31" s="277">
        <f>'[7]Sch C'!F20</f>
        <v>1202</v>
      </c>
      <c r="E31" s="263">
        <f t="shared" si="2"/>
        <v>1730</v>
      </c>
      <c r="F31" s="183"/>
      <c r="G31" s="183">
        <f t="shared" si="3"/>
        <v>1730</v>
      </c>
      <c r="H31" s="181">
        <f t="shared" si="4"/>
        <v>1.7842961312746887E-3</v>
      </c>
      <c r="J31" s="136"/>
      <c r="K31" s="136"/>
      <c r="M31" s="242">
        <f t="shared" si="5"/>
        <v>0.31598173515981737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'[7]Sch C'!D21</f>
        <v>0</v>
      </c>
      <c r="D32" s="277">
        <f>'[7]Sch C'!F21</f>
        <v>2970</v>
      </c>
      <c r="E32" s="263">
        <f t="shared" si="2"/>
        <v>2970</v>
      </c>
      <c r="F32" s="183"/>
      <c r="G32" s="183">
        <f t="shared" si="3"/>
        <v>2970</v>
      </c>
      <c r="H32" s="181">
        <f t="shared" si="4"/>
        <v>3.0632135895293788E-3</v>
      </c>
      <c r="J32" s="136"/>
      <c r="K32" s="136"/>
      <c r="M32" s="242">
        <f t="shared" si="5"/>
        <v>0.54246575342465753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'[7]Sch C'!D22</f>
        <v>0</v>
      </c>
      <c r="D33" s="277">
        <f>'[7]Sch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'[7]Sch C'!D23</f>
        <v>18</v>
      </c>
      <c r="D34" s="277">
        <f>'[7]Sch C'!F23</f>
        <v>1547</v>
      </c>
      <c r="E34" s="263">
        <f t="shared" si="2"/>
        <v>1565</v>
      </c>
      <c r="F34" s="183"/>
      <c r="G34" s="183">
        <f t="shared" si="3"/>
        <v>1565</v>
      </c>
      <c r="H34" s="181">
        <f t="shared" si="4"/>
        <v>1.6141175985230566E-3</v>
      </c>
      <c r="J34" s="136"/>
      <c r="K34" s="136"/>
      <c r="M34" s="242">
        <f t="shared" si="5"/>
        <v>0.28584474885844746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'[7]Sch C'!D24</f>
        <v>1602</v>
      </c>
      <c r="D35" s="277">
        <f>'[7]Sch C'!F24</f>
        <v>2360</v>
      </c>
      <c r="E35" s="263">
        <f t="shared" si="2"/>
        <v>3962</v>
      </c>
      <c r="F35" s="183"/>
      <c r="G35" s="183">
        <f t="shared" si="3"/>
        <v>3962</v>
      </c>
      <c r="H35" s="181">
        <f t="shared" si="4"/>
        <v>4.0863475561331315E-3</v>
      </c>
      <c r="J35" s="136"/>
      <c r="K35" s="136"/>
      <c r="M35" s="242">
        <f t="shared" si="5"/>
        <v>0.72365296803652968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'[7]Sch C'!D25</f>
        <v>0</v>
      </c>
      <c r="D36" s="277">
        <f>'[7]Sch C'!F25</f>
        <v>0</v>
      </c>
      <c r="E36" s="263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42">
        <f t="shared" si="5"/>
        <v>0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'[7]Sch C'!D26</f>
        <v>46428</v>
      </c>
      <c r="D37" s="277">
        <f>'[7]Sch C'!F26</f>
        <v>0</v>
      </c>
      <c r="E37" s="263">
        <f t="shared" si="2"/>
        <v>46428</v>
      </c>
      <c r="F37" s="183"/>
      <c r="G37" s="183">
        <f t="shared" si="3"/>
        <v>46428</v>
      </c>
      <c r="H37" s="181">
        <f t="shared" si="4"/>
        <v>4.7885144961168351E-2</v>
      </c>
      <c r="J37" s="136"/>
      <c r="K37" s="136"/>
      <c r="M37" s="242">
        <f t="shared" si="5"/>
        <v>8.48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'[7]Sch C'!D27</f>
        <v>283</v>
      </c>
      <c r="D38" s="277">
        <f>'[7]Sch C'!F27</f>
        <v>506</v>
      </c>
      <c r="E38" s="263">
        <f t="shared" si="2"/>
        <v>789</v>
      </c>
      <c r="F38" s="183"/>
      <c r="G38" s="183">
        <f t="shared" si="3"/>
        <v>789</v>
      </c>
      <c r="H38" s="181">
        <f t="shared" si="4"/>
        <v>8.1376280206689564E-4</v>
      </c>
      <c r="J38" s="136"/>
      <c r="K38" s="136"/>
      <c r="M38" s="242">
        <f t="shared" si="5"/>
        <v>0.14410958904109589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'[7]Sch C'!D28</f>
        <v>0</v>
      </c>
      <c r="D39" s="277">
        <f>'[7]Sch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'[7]Sch C'!D29</f>
        <v>0</v>
      </c>
      <c r="D40" s="277">
        <f>'[7]Sch C'!F29</f>
        <v>0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'[7]Sch C'!D30</f>
        <v>0</v>
      </c>
      <c r="D41" s="277">
        <f>'[7]Sch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'[7]Sch C'!D31</f>
        <v>0</v>
      </c>
      <c r="D42" s="277">
        <f>'[7]Sch C'!F31</f>
        <v>4522</v>
      </c>
      <c r="E42" s="263">
        <f t="shared" si="2"/>
        <v>4522</v>
      </c>
      <c r="F42" s="183"/>
      <c r="G42" s="183">
        <f t="shared" si="3"/>
        <v>4522</v>
      </c>
      <c r="H42" s="181">
        <f t="shared" si="4"/>
        <v>4.663923182441701E-3</v>
      </c>
      <c r="J42" s="136"/>
      <c r="K42" s="136"/>
      <c r="M42" s="242">
        <f t="shared" si="5"/>
        <v>0.82593607305936068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'[7]Sch C'!D32</f>
        <v>0</v>
      </c>
      <c r="D43" s="277">
        <f>'[7]Sch C'!F32</f>
        <v>13141</v>
      </c>
      <c r="E43" s="263">
        <f t="shared" si="2"/>
        <v>13141</v>
      </c>
      <c r="F43" s="183"/>
      <c r="G43" s="183">
        <f t="shared" si="3"/>
        <v>13141</v>
      </c>
      <c r="H43" s="181">
        <f t="shared" si="4"/>
        <v>1.3553430902358778E-2</v>
      </c>
      <c r="J43" s="136"/>
      <c r="K43" s="136"/>
      <c r="M43" s="242">
        <f t="shared" si="5"/>
        <v>2.4001826484018265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'[7]Sch C'!D33</f>
        <v>0</v>
      </c>
      <c r="D44" s="277">
        <f>'[7]Sch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'[7]Sch C'!D34</f>
        <v>0</v>
      </c>
      <c r="D45" s="277">
        <f>'[7]Sch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'[7]Sch C'!D35</f>
        <v>0</v>
      </c>
      <c r="D46" s="277">
        <f>'[7]Sch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'[7]Sch C'!D36</f>
        <v>0</v>
      </c>
      <c r="D47" s="277">
        <f>'[7]Sch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'[7]Sch C'!D37</f>
        <v>0</v>
      </c>
      <c r="D48" s="277">
        <f>'[7]Sch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'[7]Sch C'!D38</f>
        <v>0</v>
      </c>
      <c r="D49" s="277">
        <f>'[7]Sch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'[7]Sch C'!D39</f>
        <v>0</v>
      </c>
      <c r="D50" s="277">
        <f>'[7]Sch C'!F39</f>
        <v>914</v>
      </c>
      <c r="E50" s="263">
        <f t="shared" si="2"/>
        <v>914</v>
      </c>
      <c r="F50" s="183"/>
      <c r="G50" s="183">
        <f t="shared" si="3"/>
        <v>914</v>
      </c>
      <c r="H50" s="181">
        <f t="shared" si="4"/>
        <v>9.4268593293934423E-4</v>
      </c>
      <c r="J50" s="136"/>
      <c r="K50" s="136"/>
      <c r="M50" s="242">
        <f t="shared" si="5"/>
        <v>0.16694063926940639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'[7]Sch C'!D40</f>
        <v>0</v>
      </c>
      <c r="D51" s="277">
        <f>'[7]Sch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'[7]Sch C'!D41</f>
        <v>0</v>
      </c>
      <c r="D52" s="277">
        <f>'[7]Sch C'!F41</f>
        <v>0</v>
      </c>
      <c r="E52" s="263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42">
        <f t="shared" si="5"/>
        <v>0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'[7]Sch C'!D42</f>
        <v>562</v>
      </c>
      <c r="D53" s="277">
        <f>'[7]Sch C'!F42</f>
        <v>0</v>
      </c>
      <c r="E53" s="263">
        <f t="shared" si="2"/>
        <v>562</v>
      </c>
      <c r="F53" s="183"/>
      <c r="G53" s="183">
        <f t="shared" si="3"/>
        <v>562</v>
      </c>
      <c r="H53" s="181">
        <f t="shared" si="4"/>
        <v>5.7963839640252891E-4</v>
      </c>
      <c r="J53" s="136"/>
      <c r="K53" s="136"/>
      <c r="M53" s="242">
        <f t="shared" si="5"/>
        <v>0.10264840182648402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'[7]Sch C'!D43</f>
        <v>0</v>
      </c>
      <c r="D54" s="277">
        <f>'[7]Sch C'!F43</f>
        <v>0</v>
      </c>
      <c r="E54" s="263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42">
        <f t="shared" si="5"/>
        <v>0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'[7]Sch C'!D44</f>
        <v>0</v>
      </c>
      <c r="D55" s="277">
        <f>'[7]Sch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'[7]Sch C'!D45</f>
        <v>1805</v>
      </c>
      <c r="D56" s="277">
        <f>'[7]Sch C'!F45</f>
        <v>-50</v>
      </c>
      <c r="E56" s="263">
        <f t="shared" si="2"/>
        <v>1755</v>
      </c>
      <c r="F56" s="297"/>
      <c r="G56" s="183">
        <f t="shared" si="3"/>
        <v>1755</v>
      </c>
      <c r="H56" s="181">
        <f t="shared" si="4"/>
        <v>1.8100807574491784E-3</v>
      </c>
      <c r="I56" s="285"/>
      <c r="J56" s="136"/>
      <c r="K56" s="136"/>
      <c r="M56" s="242">
        <f t="shared" si="5"/>
        <v>0.32054794520547947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216658</v>
      </c>
      <c r="D57" s="277">
        <f>SUM(D21:D56)</f>
        <v>-13408</v>
      </c>
      <c r="E57" s="183">
        <f>SUM(E21:E56)</f>
        <v>203250</v>
      </c>
      <c r="F57" s="183">
        <f>SUM(F21:F56)</f>
        <v>0</v>
      </c>
      <c r="G57" s="183">
        <f t="shared" si="3"/>
        <v>203250</v>
      </c>
      <c r="H57" s="181">
        <f t="shared" si="4"/>
        <v>0.20962901079860144</v>
      </c>
      <c r="J57" s="136"/>
      <c r="K57" s="136"/>
      <c r="M57" s="242">
        <f t="shared" si="5"/>
        <v>37.123287671232873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'[7]Sch C'!D57</f>
        <v>97900</v>
      </c>
      <c r="D60" s="277">
        <f>'[7]Sch C'!F57</f>
        <v>0</v>
      </c>
      <c r="E60" s="263">
        <f t="shared" ref="E60:E76" si="6">SUM(C60:D60)</f>
        <v>97900</v>
      </c>
      <c r="F60" s="179"/>
      <c r="G60" s="179">
        <f>IF(ISERROR(E60+F60),"",(E60+F60))</f>
        <v>97900</v>
      </c>
      <c r="H60" s="181">
        <f>IF(ISERROR(G60/$G$183),"",(G60/$G$183))</f>
        <v>0.10097259609930176</v>
      </c>
      <c r="J60" s="136"/>
      <c r="K60" s="136"/>
      <c r="M60" s="242">
        <f>IFERROR(G60/G$198,0)</f>
        <v>17.881278538812786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'[7]Sch C'!D58</f>
        <v>2473</v>
      </c>
      <c r="D61" s="277">
        <f>'[7]Sch C'!F58</f>
        <v>0</v>
      </c>
      <c r="E61" s="263">
        <f t="shared" si="6"/>
        <v>2473</v>
      </c>
      <c r="F61" s="179"/>
      <c r="G61" s="179">
        <f t="shared" ref="G61:G76" si="7">IF(ISERROR(E61+F61),"",(E61+F61))</f>
        <v>2473</v>
      </c>
      <c r="H61" s="181">
        <f t="shared" ref="H61:H76" si="8">IF(ISERROR(G61/$G$183),"",(G61/$G$183))</f>
        <v>2.5506152211805231E-3</v>
      </c>
      <c r="J61" s="136"/>
      <c r="K61" s="136"/>
      <c r="M61" s="242">
        <f t="shared" ref="M61:M77" si="9">IFERROR(G61/G$198,0)</f>
        <v>0.45168949771689498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'[7]Sch C'!D59</f>
        <v>0</v>
      </c>
      <c r="D62" s="277">
        <f>'[7]Sch C'!F59</f>
        <v>0</v>
      </c>
      <c r="E62" s="263">
        <f t="shared" si="6"/>
        <v>0</v>
      </c>
      <c r="F62" s="179"/>
      <c r="G62" s="179">
        <f t="shared" si="7"/>
        <v>0</v>
      </c>
      <c r="H62" s="181">
        <f t="shared" si="8"/>
        <v>0</v>
      </c>
      <c r="J62" s="136"/>
      <c r="K62" s="136"/>
      <c r="M62" s="242">
        <f t="shared" si="9"/>
        <v>0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'[7]Sch C'!D60</f>
        <v>5417</v>
      </c>
      <c r="D63" s="277">
        <f>'[7]Sch C'!F60</f>
        <v>223</v>
      </c>
      <c r="E63" s="263">
        <f t="shared" si="6"/>
        <v>5640</v>
      </c>
      <c r="F63" s="179"/>
      <c r="G63" s="179">
        <f t="shared" si="7"/>
        <v>5640</v>
      </c>
      <c r="H63" s="181">
        <f t="shared" si="8"/>
        <v>5.8170116649648813E-3</v>
      </c>
      <c r="J63" s="136"/>
      <c r="K63" s="136"/>
      <c r="M63" s="242">
        <f t="shared" si="9"/>
        <v>1.0301369863013699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'[7]Sch C'!D61</f>
        <v>0</v>
      </c>
      <c r="D64" s="277">
        <f>'[7]Sch C'!F61</f>
        <v>0</v>
      </c>
      <c r="E64" s="263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42">
        <f t="shared" si="9"/>
        <v>0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'[7]Sch C'!D62</f>
        <v>0</v>
      </c>
      <c r="D65" s="277">
        <f>'[7]Sch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'[7]Sch C'!D63</f>
        <v>0</v>
      </c>
      <c r="D66" s="277">
        <f>'[7]Sch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'[7]Sch C'!D64</f>
        <v>3150</v>
      </c>
      <c r="D67" s="277">
        <f>'[7]Sch C'!F64</f>
        <v>0</v>
      </c>
      <c r="E67" s="263">
        <f t="shared" si="6"/>
        <v>3150</v>
      </c>
      <c r="F67" s="179"/>
      <c r="G67" s="179">
        <f t="shared" si="7"/>
        <v>3150</v>
      </c>
      <c r="H67" s="181">
        <f t="shared" si="8"/>
        <v>3.2488628979857048E-3</v>
      </c>
      <c r="J67" s="136"/>
      <c r="K67" s="136"/>
      <c r="M67" s="242">
        <f t="shared" si="9"/>
        <v>0.57534246575342463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'[7]Sch C'!D65</f>
        <v>0</v>
      </c>
      <c r="D68" s="277">
        <f>'[7]Sch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'[7]Sch C'!D66</f>
        <v>0</v>
      </c>
      <c r="D69" s="277">
        <f>'[7]Sch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'[7]Sch C'!D67</f>
        <v>0</v>
      </c>
      <c r="D70" s="277">
        <f>'[7]Sch C'!F67</f>
        <v>0</v>
      </c>
      <c r="E70" s="263">
        <f t="shared" si="6"/>
        <v>0</v>
      </c>
      <c r="F70" s="179"/>
      <c r="G70" s="179">
        <f t="shared" si="7"/>
        <v>0</v>
      </c>
      <c r="H70" s="181">
        <f t="shared" si="8"/>
        <v>0</v>
      </c>
      <c r="J70" s="136"/>
      <c r="K70" s="136"/>
      <c r="M70" s="242">
        <f t="shared" si="9"/>
        <v>0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'[7]Sch C'!D68</f>
        <v>0</v>
      </c>
      <c r="D71" s="277">
        <f>'[7]Sch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'[7]Sch C'!D69</f>
        <v>2065</v>
      </c>
      <c r="D72" s="277">
        <f>'[7]Sch C'!F69</f>
        <v>0</v>
      </c>
      <c r="E72" s="263">
        <f t="shared" si="6"/>
        <v>2065</v>
      </c>
      <c r="F72" s="179"/>
      <c r="G72" s="179">
        <f t="shared" si="7"/>
        <v>2065</v>
      </c>
      <c r="H72" s="181">
        <f t="shared" si="8"/>
        <v>2.129810122012851E-3</v>
      </c>
      <c r="J72" s="136"/>
      <c r="K72" s="136"/>
      <c r="M72" s="242">
        <f t="shared" si="9"/>
        <v>0.37716894977168952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'[7]Sch C'!D70</f>
        <v>0</v>
      </c>
      <c r="D73" s="277">
        <f>'[7]Sch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'[7]Sch C'!D71</f>
        <v>126</v>
      </c>
      <c r="D74" s="277">
        <f>'[7]Sch C'!F71</f>
        <v>0</v>
      </c>
      <c r="E74" s="263">
        <f t="shared" si="6"/>
        <v>126</v>
      </c>
      <c r="F74" s="179"/>
      <c r="G74" s="179">
        <f t="shared" si="7"/>
        <v>126</v>
      </c>
      <c r="H74" s="181">
        <f t="shared" si="8"/>
        <v>1.2995451591942819E-4</v>
      </c>
      <c r="J74" s="136"/>
      <c r="K74" s="136"/>
      <c r="M74" s="242">
        <f t="shared" si="9"/>
        <v>2.3013698630136987E-2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'[7]Sch C'!D72</f>
        <v>1616</v>
      </c>
      <c r="D75" s="277">
        <f>'[7]Sch C'!F72</f>
        <v>0</v>
      </c>
      <c r="E75" s="263">
        <f t="shared" si="6"/>
        <v>1616</v>
      </c>
      <c r="F75" s="179"/>
      <c r="G75" s="179">
        <f t="shared" si="7"/>
        <v>1616</v>
      </c>
      <c r="H75" s="181">
        <f t="shared" si="8"/>
        <v>1.6667182359190156E-3</v>
      </c>
      <c r="J75" s="136"/>
      <c r="K75" s="136"/>
      <c r="M75" s="242">
        <f t="shared" si="9"/>
        <v>0.29515981735159819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'[7]Sch C'!D73</f>
        <v>0</v>
      </c>
      <c r="D76" s="277">
        <f>'[7]Sch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112747</v>
      </c>
      <c r="D77" s="277">
        <f>SUM(D60:D76)</f>
        <v>223</v>
      </c>
      <c r="E77" s="182">
        <f>SUM(E60:E76)</f>
        <v>112970</v>
      </c>
      <c r="F77" s="182">
        <f>SUM(F60:F76)</f>
        <v>0</v>
      </c>
      <c r="G77" s="183">
        <f>IF(ISERROR(E77+F77),"",(E77+F77))</f>
        <v>112970</v>
      </c>
      <c r="H77" s="181">
        <f>IF(ISERROR(G77/$G$183),"",(G77/$G$183))</f>
        <v>0.11651556875728415</v>
      </c>
      <c r="J77" s="136"/>
      <c r="K77" s="136"/>
      <c r="M77" s="242">
        <f t="shared" si="9"/>
        <v>20.6337899543379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'[7]Sch C'!D78</f>
        <v>52800</v>
      </c>
      <c r="D80" s="277">
        <f>'[7]Sch C'!F78</f>
        <v>0</v>
      </c>
      <c r="E80" s="263">
        <f t="shared" ref="E80:E91" si="10">SUM(C80:D80)</f>
        <v>52800</v>
      </c>
      <c r="F80" s="180"/>
      <c r="G80" s="180">
        <f>IF(ISERROR(E80+F80),"",(E80+F80))</f>
        <v>52800</v>
      </c>
      <c r="H80" s="181">
        <f t="shared" ref="H80:H92" si="11">IF(ISERROR(G80/$G$183),"",(G80/$G$183))</f>
        <v>5.4457130480522295E-2</v>
      </c>
      <c r="J80" s="265">
        <v>1885</v>
      </c>
      <c r="K80" s="265">
        <v>1928</v>
      </c>
      <c r="M80" s="242">
        <f t="shared" ref="M80:M92" si="12">IFERROR(G80/G$198,0)</f>
        <v>9.6438356164383556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'[7]Sch C'!D79</f>
        <v>0</v>
      </c>
      <c r="D81" s="277">
        <f>'[7]Sch C'!F79</f>
        <v>8559</v>
      </c>
      <c r="E81" s="263">
        <f t="shared" si="10"/>
        <v>8559</v>
      </c>
      <c r="F81" s="183"/>
      <c r="G81" s="183">
        <f>IF(ISERROR(E81+F81),"",(E81+F81))</f>
        <v>8559</v>
      </c>
      <c r="H81" s="181">
        <f t="shared" si="11"/>
        <v>8.8276246170983005E-3</v>
      </c>
      <c r="J81" s="136"/>
      <c r="K81" s="136"/>
      <c r="M81" s="242">
        <f t="shared" si="12"/>
        <v>1.5632876712328767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'[7]Sch C'!D80</f>
        <v>3094</v>
      </c>
      <c r="D82" s="277">
        <f>'[7]Sch C'!F80</f>
        <v>340</v>
      </c>
      <c r="E82" s="263">
        <f t="shared" si="10"/>
        <v>3434</v>
      </c>
      <c r="F82" s="183"/>
      <c r="G82" s="183">
        <f>IF(ISERROR(E82+F82),"",(E82+F82))</f>
        <v>3434</v>
      </c>
      <c r="H82" s="181">
        <f t="shared" si="11"/>
        <v>3.5417762513279081E-3</v>
      </c>
      <c r="J82" s="136"/>
      <c r="K82" s="136"/>
      <c r="M82" s="242">
        <f t="shared" si="12"/>
        <v>0.62721461187214611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'[7]Sch C'!D81</f>
        <v>0</v>
      </c>
      <c r="D83" s="277">
        <f>'[7]Sch C'!F81</f>
        <v>0</v>
      </c>
      <c r="E83" s="263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42">
        <f t="shared" si="12"/>
        <v>0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'[7]Sch C'!D82</f>
        <v>67</v>
      </c>
      <c r="D84" s="277">
        <f>'[7]Sch C'!F82</f>
        <v>119</v>
      </c>
      <c r="E84" s="263">
        <f t="shared" si="10"/>
        <v>186</v>
      </c>
      <c r="F84" s="183"/>
      <c r="G84" s="183">
        <f t="shared" ref="G84:G91" si="13">IF(ISERROR(E84+F84),"",(E84+F84))</f>
        <v>186</v>
      </c>
      <c r="H84" s="181">
        <f t="shared" si="11"/>
        <v>1.9183761873820354E-4</v>
      </c>
      <c r="J84" s="136"/>
      <c r="K84" s="136"/>
      <c r="M84" s="242">
        <f t="shared" si="12"/>
        <v>3.3972602739726028E-2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'[7]Sch C'!D83</f>
        <v>8581</v>
      </c>
      <c r="D85" s="277">
        <f>'[7]Sch C'!F83</f>
        <v>570</v>
      </c>
      <c r="E85" s="263">
        <f t="shared" si="10"/>
        <v>9151</v>
      </c>
      <c r="F85" s="183"/>
      <c r="G85" s="183">
        <f t="shared" si="13"/>
        <v>9151</v>
      </c>
      <c r="H85" s="181">
        <f t="shared" si="11"/>
        <v>9.4382045649102179E-3</v>
      </c>
      <c r="J85" s="136"/>
      <c r="K85" s="136"/>
      <c r="M85" s="242">
        <f t="shared" si="12"/>
        <v>1.6714155251141551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'[7]Sch C'!D84</f>
        <v>3230</v>
      </c>
      <c r="D86" s="277">
        <f>'[7]Sch C'!F84</f>
        <v>1300</v>
      </c>
      <c r="E86" s="263">
        <f t="shared" si="10"/>
        <v>4530</v>
      </c>
      <c r="F86" s="183"/>
      <c r="G86" s="183">
        <f t="shared" si="13"/>
        <v>4530</v>
      </c>
      <c r="H86" s="181">
        <f t="shared" si="11"/>
        <v>4.672174262817538E-3</v>
      </c>
      <c r="J86" s="136"/>
      <c r="K86" s="136"/>
      <c r="M86" s="242">
        <f t="shared" si="12"/>
        <v>0.82739726027397265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'[7]Sch C'!D85</f>
        <v>0</v>
      </c>
      <c r="D87" s="277">
        <f>'[7]Sch C'!F85</f>
        <v>0</v>
      </c>
      <c r="E87" s="263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42">
        <f t="shared" si="12"/>
        <v>0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'[7]Sch C'!D86</f>
        <v>11806</v>
      </c>
      <c r="D88" s="277">
        <f>'[7]Sch C'!F86</f>
        <v>1559</v>
      </c>
      <c r="E88" s="263">
        <f t="shared" si="10"/>
        <v>13365</v>
      </c>
      <c r="F88" s="183"/>
      <c r="G88" s="183">
        <f t="shared" si="13"/>
        <v>13365</v>
      </c>
      <c r="H88" s="181">
        <f t="shared" si="11"/>
        <v>1.3784461152882205E-2</v>
      </c>
      <c r="J88" s="136"/>
      <c r="K88" s="136"/>
      <c r="M88" s="242">
        <f t="shared" si="12"/>
        <v>2.441095890410959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'[7]Sch C'!D87</f>
        <v>13326</v>
      </c>
      <c r="D89" s="277">
        <f>'[7]Sch C'!F87</f>
        <v>328</v>
      </c>
      <c r="E89" s="263">
        <f t="shared" si="10"/>
        <v>13654</v>
      </c>
      <c r="F89" s="183"/>
      <c r="G89" s="183">
        <f t="shared" si="13"/>
        <v>13654</v>
      </c>
      <c r="H89" s="181">
        <f t="shared" si="11"/>
        <v>1.4082531431459306E-2</v>
      </c>
      <c r="J89" s="136"/>
      <c r="K89" s="136"/>
      <c r="M89" s="242">
        <f t="shared" si="12"/>
        <v>2.4938812785388129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'[7]Sch C'!D88</f>
        <v>0</v>
      </c>
      <c r="D90" s="277">
        <f>'[7]Sch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'[7]Sch C'!D89</f>
        <v>0</v>
      </c>
      <c r="D91" s="277">
        <f>'[7]Sch C'!F89</f>
        <v>0</v>
      </c>
      <c r="E91" s="263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42">
        <f t="shared" si="12"/>
        <v>0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92904</v>
      </c>
      <c r="D92" s="277">
        <f>SUM(D80:D91)</f>
        <v>12775</v>
      </c>
      <c r="E92" s="183">
        <f>SUM(E80:E91)</f>
        <v>105679</v>
      </c>
      <c r="F92" s="183">
        <f>SUM(F80:F91)</f>
        <v>0</v>
      </c>
      <c r="G92" s="183">
        <f>IF(ISERROR(E92+F92),"",(E92+F92))</f>
        <v>105679</v>
      </c>
      <c r="H92" s="181">
        <f t="shared" si="11"/>
        <v>0.10899574037975597</v>
      </c>
      <c r="J92" s="136"/>
      <c r="K92" s="136"/>
      <c r="M92" s="242">
        <f t="shared" si="12"/>
        <v>19.302100456621005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'[7]Sch C'!D93</f>
        <v>0</v>
      </c>
      <c r="D95" s="277">
        <f>'[7]Sch C'!F93</f>
        <v>0</v>
      </c>
      <c r="E95" s="263">
        <f t="shared" ref="E95:E100" si="14">SUM(C95:D95)</f>
        <v>0</v>
      </c>
      <c r="F95" s="180"/>
      <c r="G95" s="180">
        <f t="shared" ref="G95:G101" si="15">IF(ISERROR(E95+F95),"",(E95+F95))</f>
        <v>0</v>
      </c>
      <c r="H95" s="181">
        <f t="shared" ref="H95:H101" si="16">IF(ISERROR(G95/$G$183),"",(G95/$G$183))</f>
        <v>0</v>
      </c>
      <c r="J95" s="265">
        <v>0</v>
      </c>
      <c r="K95" s="265">
        <v>0</v>
      </c>
      <c r="M95" s="242">
        <f t="shared" ref="M95:M101" si="17">IFERROR(G95/G$198,0)</f>
        <v>0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'[7]Sch C'!D94</f>
        <v>0</v>
      </c>
      <c r="D96" s="277">
        <f>'[7]Sch C'!F94</f>
        <v>0</v>
      </c>
      <c r="E96" s="263">
        <f t="shared" si="14"/>
        <v>0</v>
      </c>
      <c r="F96" s="183"/>
      <c r="G96" s="183">
        <f t="shared" si="15"/>
        <v>0</v>
      </c>
      <c r="H96" s="181">
        <f t="shared" si="16"/>
        <v>0</v>
      </c>
      <c r="J96" s="136"/>
      <c r="K96" s="136"/>
      <c r="M96" s="242">
        <f t="shared" si="17"/>
        <v>0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'[7]Sch C'!D95</f>
        <v>915</v>
      </c>
      <c r="D97" s="277">
        <f>'[7]Sch C'!F95</f>
        <v>0</v>
      </c>
      <c r="E97" s="263">
        <f t="shared" si="14"/>
        <v>915</v>
      </c>
      <c r="F97" s="183"/>
      <c r="G97" s="183">
        <f t="shared" si="15"/>
        <v>915</v>
      </c>
      <c r="H97" s="181">
        <f t="shared" si="16"/>
        <v>9.4371731798632385E-4</v>
      </c>
      <c r="J97" s="136"/>
      <c r="K97" s="136"/>
      <c r="M97" s="242">
        <f t="shared" si="17"/>
        <v>0.16712328767123288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'[7]Sch C'!D96</f>
        <v>43040</v>
      </c>
      <c r="D98" s="277">
        <f>'[7]Sch C'!F96</f>
        <v>137</v>
      </c>
      <c r="E98" s="263">
        <f t="shared" si="14"/>
        <v>43177</v>
      </c>
      <c r="F98" s="183"/>
      <c r="G98" s="183">
        <f t="shared" si="15"/>
        <v>43177</v>
      </c>
      <c r="H98" s="181">
        <f t="shared" si="16"/>
        <v>4.4532112173437707E-2</v>
      </c>
      <c r="J98" s="136"/>
      <c r="K98" s="136"/>
      <c r="M98" s="242">
        <f t="shared" si="17"/>
        <v>7.8862100456621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'[7]Sch C'!D97</f>
        <v>5313</v>
      </c>
      <c r="D99" s="277">
        <f>'[7]Sch C'!F97</f>
        <v>144</v>
      </c>
      <c r="E99" s="263">
        <f t="shared" si="14"/>
        <v>5457</v>
      </c>
      <c r="F99" s="183"/>
      <c r="G99" s="183">
        <f t="shared" si="15"/>
        <v>5457</v>
      </c>
      <c r="H99" s="181">
        <f t="shared" si="16"/>
        <v>5.6282682013676167E-3</v>
      </c>
      <c r="J99" s="136"/>
      <c r="K99" s="136"/>
      <c r="M99" s="242">
        <f t="shared" si="17"/>
        <v>0.99671232876712323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'[7]Sch C'!D98</f>
        <v>0</v>
      </c>
      <c r="D100" s="277">
        <f>'[7]Sch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49268</v>
      </c>
      <c r="D101" s="277">
        <f>SUM(D95:D100)</f>
        <v>281</v>
      </c>
      <c r="E101" s="183">
        <f>SUM(E95:E100)</f>
        <v>49549</v>
      </c>
      <c r="F101" s="183">
        <f>SUM(F95:F100)</f>
        <v>0</v>
      </c>
      <c r="G101" s="183">
        <f t="shared" si="15"/>
        <v>49549</v>
      </c>
      <c r="H101" s="181">
        <f t="shared" si="16"/>
        <v>5.1104097692791652E-2</v>
      </c>
      <c r="J101" s="136"/>
      <c r="K101" s="136"/>
      <c r="M101" s="242">
        <f t="shared" si="17"/>
        <v>9.050045662100457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'[7]Sch C'!D102</f>
        <v>0</v>
      </c>
      <c r="D104" s="277">
        <f>'[7]Sch C'!F102</f>
        <v>0</v>
      </c>
      <c r="E104" s="263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5">
        <v>0</v>
      </c>
      <c r="K104" s="265">
        <v>0</v>
      </c>
      <c r="M104" s="242">
        <f t="shared" ref="M104:M110" si="21">IFERROR(G104/G$198,0)</f>
        <v>0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'[7]Sch C'!D103</f>
        <v>0</v>
      </c>
      <c r="D105" s="277">
        <f>'[7]Sch C'!F103</f>
        <v>0</v>
      </c>
      <c r="E105" s="263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42">
        <f t="shared" si="21"/>
        <v>0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'[7]Sch C'!D104</f>
        <v>1321</v>
      </c>
      <c r="D106" s="277">
        <f>'[7]Sch C'!F104</f>
        <v>0</v>
      </c>
      <c r="E106" s="263">
        <f t="shared" si="18"/>
        <v>1321</v>
      </c>
      <c r="F106" s="183"/>
      <c r="G106" s="183">
        <f t="shared" si="19"/>
        <v>1321</v>
      </c>
      <c r="H106" s="181">
        <f t="shared" si="20"/>
        <v>1.362459647060037E-3</v>
      </c>
      <c r="J106" s="136"/>
      <c r="K106" s="136"/>
      <c r="M106" s="242">
        <f t="shared" si="21"/>
        <v>0.24127853881278538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'[7]Sch C'!D105</f>
        <v>0</v>
      </c>
      <c r="D107" s="277">
        <f>'[7]Sch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'[7]Sch C'!D106</f>
        <v>270</v>
      </c>
      <c r="D108" s="277">
        <f>'[7]Sch C'!F106</f>
        <v>0</v>
      </c>
      <c r="E108" s="263">
        <f t="shared" si="18"/>
        <v>270</v>
      </c>
      <c r="F108" s="183"/>
      <c r="G108" s="183">
        <f t="shared" si="19"/>
        <v>270</v>
      </c>
      <c r="H108" s="181">
        <f t="shared" si="20"/>
        <v>2.7847396268448898E-4</v>
      </c>
      <c r="J108" s="136"/>
      <c r="K108" s="136"/>
      <c r="M108" s="242">
        <f t="shared" si="21"/>
        <v>4.9315068493150684E-2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'[7]Sch C'!D107</f>
        <v>0</v>
      </c>
      <c r="D109" s="277">
        <f>'[7]Sch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1591</v>
      </c>
      <c r="D110" s="277">
        <f>SUM(D104:D109)</f>
        <v>0</v>
      </c>
      <c r="E110" s="183">
        <f>SUM(E104:E109)</f>
        <v>1591</v>
      </c>
      <c r="F110" s="183">
        <f>SUM(F104:F109)</f>
        <v>0</v>
      </c>
      <c r="G110" s="183">
        <f t="shared" si="19"/>
        <v>1591</v>
      </c>
      <c r="H110" s="181">
        <f t="shared" si="20"/>
        <v>1.6409336097445259E-3</v>
      </c>
      <c r="J110" s="136"/>
      <c r="K110" s="136"/>
      <c r="M110" s="242">
        <f t="shared" si="21"/>
        <v>0.29059360730593609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'[7]Sch C'!D121</f>
        <v>0</v>
      </c>
      <c r="D113" s="277">
        <f>'[7]Sch C'!F121</f>
        <v>0</v>
      </c>
      <c r="E113" s="263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'[7]Sch C'!D122</f>
        <v>0</v>
      </c>
      <c r="D114" s="277">
        <f>'[7]Sch C'!F122</f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'[7]Sch C'!D123</f>
        <v>5076</v>
      </c>
      <c r="D115" s="277">
        <f>'[7]Sch C'!F123</f>
        <v>0</v>
      </c>
      <c r="E115" s="263">
        <f t="shared" si="22"/>
        <v>5076</v>
      </c>
      <c r="F115" s="183"/>
      <c r="G115" s="183">
        <f t="shared" si="23"/>
        <v>5076</v>
      </c>
      <c r="H115" s="181">
        <f t="shared" si="24"/>
        <v>5.2353104984683933E-3</v>
      </c>
      <c r="J115" s="136"/>
      <c r="K115" s="136"/>
      <c r="M115" s="242">
        <f t="shared" si="25"/>
        <v>0.92712328767123287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'[7]Sch C'!D124</f>
        <v>2590</v>
      </c>
      <c r="D116" s="277">
        <f>'[7]Sch C'!F124</f>
        <v>0</v>
      </c>
      <c r="E116" s="263">
        <f t="shared" si="22"/>
        <v>2590</v>
      </c>
      <c r="F116" s="183"/>
      <c r="G116" s="183">
        <f t="shared" si="23"/>
        <v>2590</v>
      </c>
      <c r="H116" s="181">
        <f t="shared" si="24"/>
        <v>2.6712872716771353E-3</v>
      </c>
      <c r="J116" s="136"/>
      <c r="K116" s="136"/>
      <c r="M116" s="242">
        <f t="shared" si="25"/>
        <v>0.47305936073059363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'[7]Sch C'!D125</f>
        <v>0</v>
      </c>
      <c r="D117" s="277">
        <f>'[7]Sch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7666</v>
      </c>
      <c r="D118" s="277">
        <f>SUM(D113:D117)</f>
        <v>0</v>
      </c>
      <c r="E118" s="183">
        <f>SUM(E113:E117)</f>
        <v>7666</v>
      </c>
      <c r="F118" s="183">
        <f>SUM(F113:F117)</f>
        <v>0</v>
      </c>
      <c r="G118" s="183">
        <f t="shared" si="23"/>
        <v>7666</v>
      </c>
      <c r="H118" s="181">
        <f t="shared" si="24"/>
        <v>7.9065977701455285E-3</v>
      </c>
      <c r="J118" s="136"/>
      <c r="K118" s="136"/>
      <c r="M118" s="242">
        <f t="shared" si="25"/>
        <v>1.4001826484018265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'[7]Sch C'!D129</f>
        <v>0</v>
      </c>
      <c r="D121" s="277">
        <f>'[7]Sch C'!F129</f>
        <v>0</v>
      </c>
      <c r="E121" s="263">
        <f t="shared" ref="E121:E131" si="26">SUM(C121:D121)</f>
        <v>0</v>
      </c>
      <c r="F121" s="180"/>
      <c r="G121" s="180">
        <f t="shared" ref="G121:G131" si="27">IF(ISERROR(E121+F121),"",(E121+F121))</f>
        <v>0</v>
      </c>
      <c r="H121" s="181">
        <f t="shared" ref="H121:H131" si="28">IF(ISERROR(G121/$G$183),"",(G121/$G$183))</f>
        <v>0</v>
      </c>
      <c r="J121" s="265">
        <v>0</v>
      </c>
      <c r="K121" s="265">
        <v>0</v>
      </c>
      <c r="M121" s="242">
        <f t="shared" ref="M121:M131" si="29">IFERROR(G121/G$198,0)</f>
        <v>0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'[7]Sch C'!D130</f>
        <v>0</v>
      </c>
      <c r="D122" s="277">
        <f>'[7]Sch C'!F130</f>
        <v>0</v>
      </c>
      <c r="E122" s="263">
        <f t="shared" si="26"/>
        <v>0</v>
      </c>
      <c r="F122" s="180"/>
      <c r="G122" s="180">
        <f t="shared" si="27"/>
        <v>0</v>
      </c>
      <c r="H122" s="181">
        <f t="shared" si="28"/>
        <v>0</v>
      </c>
      <c r="J122" s="136"/>
      <c r="K122" s="136"/>
      <c r="M122" s="242">
        <f t="shared" si="29"/>
        <v>0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'[7]Sch C'!D131</f>
        <v>300030</v>
      </c>
      <c r="D123" s="277">
        <f>'[7]Sch C'!F131</f>
        <v>0</v>
      </c>
      <c r="E123" s="263">
        <f t="shared" si="26"/>
        <v>300030</v>
      </c>
      <c r="F123" s="180"/>
      <c r="G123" s="180">
        <f t="shared" si="27"/>
        <v>300030</v>
      </c>
      <c r="H123" s="181">
        <f t="shared" si="28"/>
        <v>0.30944645564528606</v>
      </c>
      <c r="J123" s="265">
        <v>24090</v>
      </c>
      <c r="K123" s="265">
        <v>25265</v>
      </c>
      <c r="M123" s="242">
        <f t="shared" si="29"/>
        <v>54.8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'[7]Sch C'!D132</f>
        <v>0</v>
      </c>
      <c r="D124" s="277">
        <f>'[7]Sch C'!F132</f>
        <v>48637</v>
      </c>
      <c r="E124" s="263">
        <f t="shared" si="26"/>
        <v>48637</v>
      </c>
      <c r="F124" s="180"/>
      <c r="G124" s="180">
        <f t="shared" si="27"/>
        <v>48637</v>
      </c>
      <c r="H124" s="181">
        <f t="shared" si="28"/>
        <v>5.0163474529946267E-2</v>
      </c>
      <c r="J124" s="136"/>
      <c r="K124" s="136"/>
      <c r="M124" s="242">
        <f t="shared" si="29"/>
        <v>8.8834703196347036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'[7]Sch C'!D133</f>
        <v>0</v>
      </c>
      <c r="D125" s="277">
        <f>'[7]Sch C'!F133</f>
        <v>0</v>
      </c>
      <c r="E125" s="263">
        <f t="shared" si="26"/>
        <v>0</v>
      </c>
      <c r="F125" s="180"/>
      <c r="G125" s="180">
        <f t="shared" si="27"/>
        <v>0</v>
      </c>
      <c r="H125" s="181">
        <f t="shared" si="28"/>
        <v>0</v>
      </c>
      <c r="J125" s="265">
        <v>0</v>
      </c>
      <c r="K125" s="265">
        <v>0</v>
      </c>
      <c r="M125" s="242">
        <f t="shared" si="29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'[7]Sch C'!D134</f>
        <v>5534</v>
      </c>
      <c r="D126" s="277">
        <f>'[7]Sch C'!F134</f>
        <v>17</v>
      </c>
      <c r="E126" s="263">
        <f t="shared" si="26"/>
        <v>5551</v>
      </c>
      <c r="F126" s="180"/>
      <c r="G126" s="180">
        <f t="shared" si="27"/>
        <v>5551</v>
      </c>
      <c r="H126" s="181">
        <f t="shared" si="28"/>
        <v>5.7252183957836981E-3</v>
      </c>
      <c r="J126" s="136"/>
      <c r="K126" s="136"/>
      <c r="M126" s="242">
        <f t="shared" si="29"/>
        <v>1.0138812785388127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'[7]Sch C'!D135</f>
        <v>0</v>
      </c>
      <c r="D127" s="277">
        <f>'[7]Sch C'!F135</f>
        <v>0</v>
      </c>
      <c r="E127" s="263">
        <f t="shared" si="26"/>
        <v>0</v>
      </c>
      <c r="F127" s="180"/>
      <c r="G127" s="180">
        <f t="shared" si="27"/>
        <v>0</v>
      </c>
      <c r="H127" s="181">
        <f t="shared" si="28"/>
        <v>0</v>
      </c>
      <c r="J127" s="136"/>
      <c r="K127" s="136"/>
      <c r="M127" s="242">
        <f t="shared" si="29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'[7]Sch C'!D136</f>
        <v>0</v>
      </c>
      <c r="D128" s="277">
        <f>'[7]Sch C'!F136</f>
        <v>0</v>
      </c>
      <c r="E128" s="263">
        <f t="shared" si="26"/>
        <v>0</v>
      </c>
      <c r="F128" s="180"/>
      <c r="G128" s="180">
        <f t="shared" si="27"/>
        <v>0</v>
      </c>
      <c r="H128" s="181">
        <f t="shared" si="28"/>
        <v>0</v>
      </c>
      <c r="J128" s="136"/>
      <c r="K128" s="136"/>
      <c r="M128" s="242">
        <f t="shared" si="29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'[7]Sch C'!D137</f>
        <v>0</v>
      </c>
      <c r="D129" s="277">
        <f>'[7]Sch C'!F137</f>
        <v>0</v>
      </c>
      <c r="E129" s="263">
        <f t="shared" si="26"/>
        <v>0</v>
      </c>
      <c r="F129" s="180"/>
      <c r="G129" s="180">
        <f t="shared" si="27"/>
        <v>0</v>
      </c>
      <c r="H129" s="181">
        <f t="shared" si="28"/>
        <v>0</v>
      </c>
      <c r="J129" s="136"/>
      <c r="K129" s="136"/>
      <c r="M129" s="242">
        <f t="shared" si="29"/>
        <v>0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'[7]Sch C'!D138</f>
        <v>169</v>
      </c>
      <c r="D130" s="277">
        <f>'[7]Sch C'!F138</f>
        <v>0</v>
      </c>
      <c r="E130" s="263">
        <f t="shared" si="26"/>
        <v>169</v>
      </c>
      <c r="F130" s="180"/>
      <c r="G130" s="180">
        <f t="shared" si="27"/>
        <v>169</v>
      </c>
      <c r="H130" s="181">
        <f t="shared" si="28"/>
        <v>1.7430407293955052E-4</v>
      </c>
      <c r="J130" s="136"/>
      <c r="K130" s="136"/>
      <c r="M130" s="242">
        <f t="shared" si="29"/>
        <v>3.08675799086758E-2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'[7]Sch C'!D139</f>
        <v>0</v>
      </c>
      <c r="D131" s="277">
        <f>'[7]Sch C'!F139</f>
        <v>137</v>
      </c>
      <c r="E131" s="263">
        <f t="shared" si="26"/>
        <v>137</v>
      </c>
      <c r="F131" s="180"/>
      <c r="G131" s="180">
        <f t="shared" si="27"/>
        <v>137</v>
      </c>
      <c r="H131" s="181">
        <f t="shared" si="28"/>
        <v>1.4129975143620368E-4</v>
      </c>
      <c r="J131" s="136"/>
      <c r="K131" s="136"/>
      <c r="M131" s="242">
        <f t="shared" si="29"/>
        <v>2.502283105022831E-2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'[7]Sch C'!D141</f>
        <v>0</v>
      </c>
      <c r="D133" s="277">
        <f>'[7]Sch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'[7]Sch C'!D142</f>
        <v>0</v>
      </c>
      <c r="D134" s="277">
        <f>'[7]Sch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'[7]Sch C'!D143</f>
        <v>0</v>
      </c>
      <c r="D135" s="277">
        <f>'[7]Sch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'[7]Sch C'!D144</f>
        <v>0</v>
      </c>
      <c r="D136" s="277">
        <f>'[7]Sch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'[7]Sch C'!D145</f>
        <v>0</v>
      </c>
      <c r="D137" s="277">
        <f>'[7]Sch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'[7]Sch C'!D146</f>
        <v>0</v>
      </c>
      <c r="D138" s="277">
        <f>'[7]Sch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305733</v>
      </c>
      <c r="D139" s="277">
        <f>SUM(D121:D138)</f>
        <v>48791</v>
      </c>
      <c r="E139" s="182">
        <f>SUM(E121:E138)</f>
        <v>354524</v>
      </c>
      <c r="F139" s="182">
        <f>SUM(F121:F138)</f>
        <v>0</v>
      </c>
      <c r="G139" s="183">
        <f t="shared" si="33"/>
        <v>354524</v>
      </c>
      <c r="H139" s="181">
        <f t="shared" si="31"/>
        <v>0.3656507523953918</v>
      </c>
      <c r="J139" s="136"/>
      <c r="K139" s="136"/>
      <c r="M139" s="242">
        <f t="shared" si="32"/>
        <v>64.753242009132421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'[7]Sch C'!D150</f>
        <v>23982</v>
      </c>
      <c r="D142" s="277">
        <f>'[7]Sch C'!F150</f>
        <v>0</v>
      </c>
      <c r="E142" s="263">
        <f t="shared" ref="E142:E146" si="34">SUM(C142:D142)</f>
        <v>23982</v>
      </c>
      <c r="F142" s="180"/>
      <c r="G142" s="180">
        <f t="shared" ref="G142:G147" si="35">IF(ISERROR(E142+F142),"",(E142+F142))</f>
        <v>23982</v>
      </c>
      <c r="H142" s="181">
        <f t="shared" ref="H142:H147" si="36">IF(ISERROR(G142/$G$183),"",(G142/$G$183))</f>
        <v>2.4734676196664501E-2</v>
      </c>
      <c r="J142" s="265">
        <v>1506</v>
      </c>
      <c r="K142" s="265">
        <v>1553</v>
      </c>
      <c r="M142" s="242">
        <f t="shared" ref="M142:M147" si="37">IFERROR(G142/G$198,0)</f>
        <v>4.3802739726027395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'[7]Sch C'!D151</f>
        <v>0</v>
      </c>
      <c r="D143" s="277">
        <f>'[7]Sch C'!F151</f>
        <v>3888</v>
      </c>
      <c r="E143" s="263">
        <f t="shared" si="34"/>
        <v>3888</v>
      </c>
      <c r="F143" s="183"/>
      <c r="G143" s="183">
        <f t="shared" si="35"/>
        <v>3888</v>
      </c>
      <c r="H143" s="181">
        <f t="shared" si="36"/>
        <v>4.0100250626566416E-3</v>
      </c>
      <c r="J143" s="136"/>
      <c r="K143" s="136"/>
      <c r="M143" s="242">
        <f t="shared" si="37"/>
        <v>0.7101369863013699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'[7]Sch C'!D152</f>
        <v>3730</v>
      </c>
      <c r="D144" s="277">
        <f>'[7]Sch C'!F152</f>
        <v>135</v>
      </c>
      <c r="E144" s="263">
        <f t="shared" si="34"/>
        <v>3865</v>
      </c>
      <c r="F144" s="183"/>
      <c r="G144" s="183">
        <f t="shared" si="35"/>
        <v>3865</v>
      </c>
      <c r="H144" s="181">
        <f t="shared" si="36"/>
        <v>3.9863032065761113E-3</v>
      </c>
      <c r="J144" s="136"/>
      <c r="K144" s="136"/>
      <c r="M144" s="242">
        <f t="shared" si="37"/>
        <v>0.70593607305936068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'[7]Sch C'!D153</f>
        <v>243</v>
      </c>
      <c r="D145" s="277">
        <f>'[7]Sch C'!F153</f>
        <v>202</v>
      </c>
      <c r="E145" s="263">
        <f t="shared" si="34"/>
        <v>445</v>
      </c>
      <c r="F145" s="183"/>
      <c r="G145" s="183">
        <f t="shared" si="35"/>
        <v>445</v>
      </c>
      <c r="H145" s="181">
        <f t="shared" si="36"/>
        <v>4.5896634590591708E-4</v>
      </c>
      <c r="J145" s="136"/>
      <c r="K145" s="136"/>
      <c r="M145" s="242">
        <f t="shared" si="37"/>
        <v>8.1278538812785392E-2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'[7]Sch C'!D154</f>
        <v>0</v>
      </c>
      <c r="D146" s="277">
        <f>'[7]Sch C'!F154</f>
        <v>54</v>
      </c>
      <c r="E146" s="263">
        <f t="shared" si="34"/>
        <v>54</v>
      </c>
      <c r="F146" s="183"/>
      <c r="G146" s="183">
        <f t="shared" si="35"/>
        <v>54</v>
      </c>
      <c r="H146" s="181">
        <f t="shared" si="36"/>
        <v>5.5694792536897802E-5</v>
      </c>
      <c r="J146" s="136"/>
      <c r="K146" s="136"/>
      <c r="M146" s="242">
        <f t="shared" si="37"/>
        <v>9.8630136986301367E-3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27955</v>
      </c>
      <c r="D147" s="277">
        <f>SUM(D142:D146)</f>
        <v>4279</v>
      </c>
      <c r="E147" s="183">
        <f>SUM(E142:E146)</f>
        <v>32234</v>
      </c>
      <c r="F147" s="183">
        <f>SUM(F142:F146)</f>
        <v>0</v>
      </c>
      <c r="G147" s="183">
        <f t="shared" si="35"/>
        <v>32234</v>
      </c>
      <c r="H147" s="204">
        <f t="shared" si="36"/>
        <v>3.3245665604340072E-2</v>
      </c>
      <c r="J147" s="136"/>
      <c r="K147" s="136"/>
      <c r="M147" s="242">
        <f t="shared" si="37"/>
        <v>5.8874885844748857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'[7]Sch C'!D158</f>
        <v>0</v>
      </c>
      <c r="D150" s="277">
        <f>'[7]Sch C'!F158</f>
        <v>0</v>
      </c>
      <c r="E150" s="263">
        <f t="shared" ref="E150:E163" si="38">SUM(C150:D150)</f>
        <v>0</v>
      </c>
      <c r="F150" s="183"/>
      <c r="G150" s="183">
        <f>IF(ISERROR(E150+F150),"",(E150+F150))</f>
        <v>0</v>
      </c>
      <c r="H150" s="181">
        <f>IF(ISERROR(G150/$G$183),"",(G150/$G$183))</f>
        <v>0</v>
      </c>
      <c r="J150" s="265">
        <v>0</v>
      </c>
      <c r="K150" s="265">
        <v>0</v>
      </c>
      <c r="M150" s="242">
        <f t="shared" ref="M150:M164" si="39">IFERROR(G150/G$198,0)</f>
        <v>0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'[7]Sch C'!D159</f>
        <v>0</v>
      </c>
      <c r="D151" s="277">
        <f>'[7]Sch C'!F159</f>
        <v>0</v>
      </c>
      <c r="E151" s="263">
        <f t="shared" si="38"/>
        <v>0</v>
      </c>
      <c r="F151" s="183"/>
      <c r="G151" s="183">
        <f>IF(ISERROR(E151+F151),"",(E151+F151))</f>
        <v>0</v>
      </c>
      <c r="H151" s="181">
        <f>IF(ISERROR(G151/$G$183),"",(G151/$G$183))</f>
        <v>0</v>
      </c>
      <c r="J151" s="136"/>
      <c r="K151" s="136"/>
      <c r="M151" s="242">
        <f t="shared" si="39"/>
        <v>0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'[7]Sch C'!D160</f>
        <v>5864</v>
      </c>
      <c r="D152" s="277">
        <f>'[7]Sch C'!F160</f>
        <v>403</v>
      </c>
      <c r="E152" s="263">
        <f t="shared" si="38"/>
        <v>6267</v>
      </c>
      <c r="F152" s="183"/>
      <c r="G152" s="183">
        <f t="shared" ref="G152:G163" si="40">IF(ISERROR(E152+F152),"",(E152+F152))</f>
        <v>6267</v>
      </c>
      <c r="H152" s="181">
        <f t="shared" ref="H152:H163" si="41">IF(ISERROR(G152/$G$183),"",(G152/$G$183))</f>
        <v>6.4636900894210836E-3</v>
      </c>
      <c r="J152" s="136"/>
      <c r="K152" s="136"/>
      <c r="M152" s="242">
        <f t="shared" si="39"/>
        <v>1.1446575342465752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'[7]Sch C'!D161</f>
        <v>0</v>
      </c>
      <c r="D153" s="277">
        <f>'[7]Sch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'[7]Sch C'!D162</f>
        <v>0</v>
      </c>
      <c r="D154" s="277">
        <f>'[7]Sch C'!F162</f>
        <v>0</v>
      </c>
      <c r="E154" s="263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42">
        <f t="shared" si="39"/>
        <v>0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'[7]Sch C'!D163</f>
        <v>0</v>
      </c>
      <c r="D155" s="277">
        <f>'[7]Sch C'!F163</f>
        <v>0</v>
      </c>
      <c r="E155" s="263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42">
        <f t="shared" si="39"/>
        <v>0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'[7]Sch C'!D164</f>
        <v>0</v>
      </c>
      <c r="D156" s="277">
        <f>'[7]Sch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'[7]Sch C'!D165</f>
        <v>900</v>
      </c>
      <c r="D157" s="277">
        <f>'[7]Sch C'!F165</f>
        <v>0</v>
      </c>
      <c r="E157" s="263">
        <f t="shared" si="38"/>
        <v>900</v>
      </c>
      <c r="F157" s="183"/>
      <c r="G157" s="183">
        <f t="shared" si="40"/>
        <v>900</v>
      </c>
      <c r="H157" s="181">
        <f t="shared" si="41"/>
        <v>9.2824654228162995E-4</v>
      </c>
      <c r="J157" s="206"/>
      <c r="K157" s="206"/>
      <c r="M157" s="242">
        <f t="shared" si="39"/>
        <v>0.16438356164383561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'[7]Sch C'!D166</f>
        <v>0</v>
      </c>
      <c r="D158" s="277">
        <f>'[7]Sch C'!F166</f>
        <v>0</v>
      </c>
      <c r="E158" s="263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42">
        <f t="shared" si="39"/>
        <v>0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'[7]Sch C'!D167</f>
        <v>90540</v>
      </c>
      <c r="D159" s="277">
        <f>'[7]Sch C'!F167</f>
        <v>0</v>
      </c>
      <c r="E159" s="263">
        <f t="shared" si="38"/>
        <v>90540</v>
      </c>
      <c r="F159" s="183"/>
      <c r="G159" s="183">
        <f t="shared" si="40"/>
        <v>90540</v>
      </c>
      <c r="H159" s="181">
        <f t="shared" si="41"/>
        <v>9.3381602153531973E-2</v>
      </c>
      <c r="J159" s="206"/>
      <c r="K159" s="206"/>
      <c r="M159" s="242">
        <f t="shared" si="39"/>
        <v>16.536986301369861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'[7]Sch C'!D168</f>
        <v>0</v>
      </c>
      <c r="D160" s="277">
        <f>'[7]Sch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'[7]Sch C'!D169</f>
        <v>0</v>
      </c>
      <c r="D161" s="277">
        <f>'[7]Sch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'[7]Sch C'!D170</f>
        <v>0</v>
      </c>
      <c r="D162" s="277">
        <f>'[7]Sch C'!F170</f>
        <v>0</v>
      </c>
      <c r="E162" s="263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42">
        <f t="shared" si="39"/>
        <v>0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'[7]Sch C'!D171</f>
        <v>0</v>
      </c>
      <c r="D163" s="277">
        <f>'[7]Sch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97304</v>
      </c>
      <c r="D164" s="277">
        <f>SUM(D150:D163)</f>
        <v>403</v>
      </c>
      <c r="E164" s="183">
        <f>SUM(E150:E163)</f>
        <v>97707</v>
      </c>
      <c r="F164" s="183">
        <f>SUM(F150:F163)</f>
        <v>0</v>
      </c>
      <c r="G164" s="183">
        <f>IF(ISERROR(E164+F164),"",(E164+F164))</f>
        <v>97707</v>
      </c>
      <c r="H164" s="181">
        <f>IF(ISERROR(G164/$G$183),"",(G164/$G$183))</f>
        <v>0.10077353878523469</v>
      </c>
      <c r="J164" s="136"/>
      <c r="K164" s="136"/>
      <c r="M164" s="242">
        <f t="shared" si="39"/>
        <v>17.846027397260276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'[7]Sch C'!D186</f>
        <v>0</v>
      </c>
      <c r="D167" s="277">
        <f>'[7]Sch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'[7]Sch C'!D187</f>
        <v>0</v>
      </c>
      <c r="D168" s="277">
        <f>'[7]Sch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'[7]Sch C'!D188</f>
        <v>0</v>
      </c>
      <c r="D169" s="277">
        <f>'[7]Sch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'[7]Sch C'!D189</f>
        <v>4400</v>
      </c>
      <c r="D170" s="277">
        <f>'[7]Sch C'!F189</f>
        <v>0</v>
      </c>
      <c r="E170" s="263">
        <f t="shared" si="42"/>
        <v>4400</v>
      </c>
      <c r="F170" s="183"/>
      <c r="G170" s="183">
        <f>IF(ISERROR(E170+F170),"",(E170+F170))</f>
        <v>4400</v>
      </c>
      <c r="H170" s="181">
        <f>IF(ISERROR(G170/$G$183),"",(G170/$G$183))</f>
        <v>4.538094206710191E-3</v>
      </c>
      <c r="I170" s="215"/>
      <c r="J170" s="211"/>
      <c r="K170" s="42"/>
      <c r="M170" s="242">
        <f t="shared" si="43"/>
        <v>0.80365296803652964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'[7]Sch C'!D190</f>
        <v>0</v>
      </c>
      <c r="D171" s="277">
        <f>'[7]Sch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'[7]Sch C'!D191</f>
        <v>0</v>
      </c>
      <c r="D172" s="277">
        <f>'[7]Sch C'!F191</f>
        <v>0</v>
      </c>
      <c r="E172" s="263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42">
        <f t="shared" si="43"/>
        <v>0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'[7]Sch C'!D192</f>
        <v>0</v>
      </c>
      <c r="D173" s="277">
        <f>'[7]Sch C'!F192</f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'[7]Sch C'!D193</f>
        <v>0</v>
      </c>
      <c r="D174" s="277">
        <f>'[7]Sch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'[7]Sch C'!D194</f>
        <v>0</v>
      </c>
      <c r="D175" s="277">
        <f>'[7]Sch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'[7]Sch C'!D195</f>
        <v>0</v>
      </c>
      <c r="D176" s="277">
        <f>'[7]Sch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'[7]Sch C'!D196</f>
        <v>0</v>
      </c>
      <c r="D177" s="277">
        <f>'[7]Sch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'[7]Sch C'!D197</f>
        <v>0</v>
      </c>
      <c r="D178" s="277">
        <f>'[7]Sch C'!F197</f>
        <v>0</v>
      </c>
      <c r="E178" s="263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42">
        <f t="shared" si="43"/>
        <v>0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'[7]Sch C'!D198</f>
        <v>0</v>
      </c>
      <c r="D179" s="277">
        <f>'[7]Sch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'[7]Sch C'!D199</f>
        <v>0</v>
      </c>
      <c r="D180" s="277">
        <f>'[7]Sch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4400</v>
      </c>
      <c r="D181" s="277">
        <f>SUM(D167:D180)</f>
        <v>0</v>
      </c>
      <c r="E181" s="218">
        <f>SUM(E167:E180)</f>
        <v>4400</v>
      </c>
      <c r="F181" s="218">
        <f>SUM(F167:F180)</f>
        <v>0</v>
      </c>
      <c r="G181" s="183">
        <f t="shared" si="44"/>
        <v>4400</v>
      </c>
      <c r="H181" s="181">
        <f>IF(ISERROR(G181/$G$183),"",(G181/$G$183))</f>
        <v>4.538094206710191E-3</v>
      </c>
      <c r="I181" s="219"/>
      <c r="J181" s="211"/>
      <c r="K181" s="211"/>
      <c r="M181" s="242">
        <f t="shared" si="43"/>
        <v>0.80365296803652964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916226</v>
      </c>
      <c r="D183" s="277">
        <f>SUM(D21:D181)/2</f>
        <v>53344</v>
      </c>
      <c r="E183" s="262">
        <f>SUM(E21:E181)/2</f>
        <v>969570</v>
      </c>
      <c r="F183" s="179">
        <f>SUM(F21:F181)/2</f>
        <v>0</v>
      </c>
      <c r="G183" s="179">
        <f>SUM(G21:G181)/2</f>
        <v>969570</v>
      </c>
      <c r="H183" s="181">
        <f>IF(ISERROR(G183/$G$183),"",(G183/$G$183))</f>
        <v>1</v>
      </c>
      <c r="J183" s="265">
        <f>SUM(J21:J181)</f>
        <v>29620</v>
      </c>
      <c r="K183" s="265">
        <f>SUM(K21:K181)</f>
        <v>30958</v>
      </c>
      <c r="M183" s="242">
        <f>IFERROR(G183/G$198,0)</f>
        <v>177.0904109589041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'[7]Sch C'!D204</f>
        <v>916226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-19616</v>
      </c>
      <c r="D190" s="277">
        <f>D17-D183</f>
        <v>-53344</v>
      </c>
      <c r="E190" s="263">
        <f>E17-E183</f>
        <v>-72960</v>
      </c>
      <c r="F190" s="180">
        <f>F17-F183</f>
        <v>0</v>
      </c>
      <c r="G190" s="180">
        <f>G17-G183</f>
        <v>-72960</v>
      </c>
      <c r="J190" s="136"/>
      <c r="K190" s="136"/>
      <c r="M190" s="242">
        <f>IFERROR(G190/G$198,0)</f>
        <v>-13.326027397260274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'[7]Sch D'!C9</f>
        <v>5475</v>
      </c>
      <c r="D194" s="330"/>
      <c r="E194" s="268">
        <f>C194+D194</f>
        <v>5475</v>
      </c>
      <c r="F194" s="225"/>
      <c r="G194" s="227">
        <f>E194+F194</f>
        <v>5475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9">
        <f>'[7]Sch D'!D9</f>
        <v>0</v>
      </c>
      <c r="D195" s="330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9">
        <f>'[7]Sch D'!E9</f>
        <v>0</v>
      </c>
      <c r="D196" s="330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'[7]Sch D'!F9</f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5475</v>
      </c>
      <c r="D198" s="330"/>
      <c r="E198" s="269">
        <f>SUM(E194:E197)</f>
        <v>5475</v>
      </c>
      <c r="F198" s="232">
        <f>SUM(F194:F197)</f>
        <v>0</v>
      </c>
      <c r="G198" s="232">
        <f>SUM(G194:G197)</f>
        <v>5475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31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33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'[7]Sch D'!G22</f>
        <v>15</v>
      </c>
      <c r="D201" s="329"/>
      <c r="E201" s="268">
        <f>C201</f>
        <v>15</v>
      </c>
      <c r="F201" s="283"/>
      <c r="G201" s="227">
        <f>E201+F201</f>
        <v>15</v>
      </c>
      <c r="H201"/>
      <c r="I201" s="43"/>
      <c r="J201" s="136"/>
      <c r="K201" s="136"/>
    </row>
    <row r="202" spans="1:11">
      <c r="A202" s="42"/>
      <c r="B202" s="118" t="s">
        <v>310</v>
      </c>
      <c r="C202" s="278">
        <f>'[7]Sch D'!G24</f>
        <v>15</v>
      </c>
      <c r="D202" s="329"/>
      <c r="E202" s="268">
        <f>C202</f>
        <v>15</v>
      </c>
      <c r="F202" s="284"/>
      <c r="G202" s="227">
        <f>E202+F202</f>
        <v>15</v>
      </c>
      <c r="H202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33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'[7]Sch D'!G28</f>
        <v>5475</v>
      </c>
      <c r="D205" s="290"/>
      <c r="E205" s="264">
        <f>E201*E203</f>
        <v>5475</v>
      </c>
      <c r="F205" s="36"/>
      <c r="G205" s="225">
        <f>G201*G203</f>
        <v>5475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'[7]Sch D'!G30</f>
        <v>1</v>
      </c>
      <c r="D206" s="36"/>
      <c r="E206" s="270">
        <f>IFERROR(E198/E205,"0")</f>
        <v>1</v>
      </c>
      <c r="F206" s="186"/>
      <c r="G206" s="238">
        <f>G198/G205</f>
        <v>1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'[7]Sch D'!G32</f>
        <v>1</v>
      </c>
      <c r="D207" s="36"/>
      <c r="E207" s="270">
        <f>IFERROR((E194+E195)/E205,"0")</f>
        <v>1</v>
      </c>
      <c r="F207" s="186"/>
      <c r="G207" s="238">
        <f>(G194+G195)/G205</f>
        <v>1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'[7]Sch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B212" s="295"/>
      <c r="F212" s="51" t="s">
        <v>307</v>
      </c>
      <c r="G212" s="239"/>
    </row>
    <row r="213" spans="1:11">
      <c r="B213" s="295"/>
      <c r="F213" s="51" t="s">
        <v>308</v>
      </c>
      <c r="G213" s="239"/>
    </row>
  </sheetData>
  <phoneticPr fontId="0" type="noConversion"/>
  <conditionalFormatting sqref="D2">
    <cfRule type="cellIs" dxfId="25" priority="4" stopIfTrue="1" operator="equal">
      <formula>0</formula>
    </cfRule>
  </conditionalFormatting>
  <conditionalFormatting sqref="D2">
    <cfRule type="cellIs" dxfId="24" priority="3" stopIfTrue="1" operator="equal">
      <formula>0</formula>
    </cfRule>
  </conditionalFormatting>
  <conditionalFormatting sqref="C2">
    <cfRule type="cellIs" dxfId="23" priority="2" stopIfTrue="1" operator="equal">
      <formula>0</formula>
    </cfRule>
  </conditionalFormatting>
  <conditionalFormatting sqref="C2">
    <cfRule type="cellIs" dxfId="22" priority="1" stopIfTrue="1" operator="equal">
      <formula>0</formula>
    </cfRule>
  </conditionalFormatting>
  <pageMargins left="0.75" right="0.75" top="1" bottom="1" header="0.5" footer="0.5"/>
  <pageSetup scale="30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N215"/>
  <sheetViews>
    <sheetView showGridLines="0" zoomScale="90" zoomScaleNormal="90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6384" width="11.69921875" style="52"/>
  </cols>
  <sheetData>
    <row r="1" spans="1:14" ht="22.5">
      <c r="A1" s="163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72" t="s">
        <v>363</v>
      </c>
      <c r="D2" s="241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F4" s="52" t="s">
        <v>386</v>
      </c>
      <c r="G4" s="167"/>
    </row>
    <row r="5" spans="1:14">
      <c r="A5" s="24"/>
      <c r="B5" s="164"/>
      <c r="C5" s="168"/>
      <c r="D5" s="25"/>
      <c r="E5" s="163"/>
      <c r="F5" s="52" t="s">
        <v>387</v>
      </c>
      <c r="G5" s="167"/>
    </row>
    <row r="6" spans="1:14">
      <c r="A6" s="24"/>
      <c r="B6" s="164"/>
      <c r="C6" s="168"/>
      <c r="D6" s="25"/>
      <c r="F6" s="295" t="s">
        <v>390</v>
      </c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'[8]Sch B'!E10</f>
        <v>954615</v>
      </c>
      <c r="D12" s="277">
        <f>'[8]Sch B'!G10</f>
        <v>0</v>
      </c>
      <c r="E12" s="263">
        <f>SUM(C12:D12)</f>
        <v>954615</v>
      </c>
      <c r="F12" s="180"/>
      <c r="G12" s="180">
        <f>IF(ISERROR(E12+F12)," ",(E12+F12))</f>
        <v>954615</v>
      </c>
      <c r="H12" s="181">
        <f t="shared" ref="H12:H17" si="0">IF(ISERROR(G12/$G$17),"",(G12/$G$17))</f>
        <v>0.99748073720045227</v>
      </c>
      <c r="J12" s="250" t="s">
        <v>346</v>
      </c>
      <c r="K12" s="251">
        <f>G17</f>
        <v>957026</v>
      </c>
      <c r="M12" s="242">
        <f>IFERROR(G12/G$194,0)</f>
        <v>164.13600412654745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'[8]Sch B'!E15</f>
        <v>0</v>
      </c>
      <c r="D13" s="277">
        <f>'[8]Sch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821698.23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'[8]Sch B'!E20</f>
        <v>0</v>
      </c>
      <c r="D14" s="277">
        <f>'[8]Sch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5816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'[8]Sch B'!E25</f>
        <v>0</v>
      </c>
      <c r="D15" s="277">
        <f>'[8]Sch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16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'[8]Sch B'!E40</f>
        <v>2411</v>
      </c>
      <c r="D16" s="277">
        <f>'[8]Sch B'!G40</f>
        <v>0</v>
      </c>
      <c r="E16" s="263">
        <f t="shared" si="1"/>
        <v>2411</v>
      </c>
      <c r="F16" s="183"/>
      <c r="G16" s="183">
        <f>IF(ISERROR(E16+F16),"",(E16+F16))</f>
        <v>2411</v>
      </c>
      <c r="H16" s="184">
        <f t="shared" si="0"/>
        <v>2.5192627995477656E-3</v>
      </c>
      <c r="J16" s="252" t="s">
        <v>350</v>
      </c>
      <c r="K16" s="253">
        <f>G205</f>
        <v>5840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957026</v>
      </c>
      <c r="D17" s="277">
        <f>SUM(D12:D16)</f>
        <v>0</v>
      </c>
      <c r="E17" s="183">
        <f>SUM(E12:E16)</f>
        <v>957026</v>
      </c>
      <c r="F17" s="183">
        <f>SUM(F12:F16)</f>
        <v>0</v>
      </c>
      <c r="G17" s="183">
        <f>IF(ISERROR(E17+F17),"",(E17+F17))</f>
        <v>957026</v>
      </c>
      <c r="H17" s="184">
        <f t="shared" si="0"/>
        <v>1</v>
      </c>
      <c r="J17" s="252"/>
      <c r="K17" s="253"/>
      <c r="M17" s="242">
        <f>IFERROR(G17/G$198,0)</f>
        <v>164.55055020632739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24791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25936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'[8]Sch C'!D10</f>
        <v>69216</v>
      </c>
      <c r="D21" s="277">
        <f>'[8]Sch C'!F10</f>
        <v>-34296</v>
      </c>
      <c r="E21" s="263">
        <f t="shared" ref="E21:E56" si="2">SUM(C21:D21)</f>
        <v>34920</v>
      </c>
      <c r="F21" s="180"/>
      <c r="G21" s="180">
        <f t="shared" ref="G21:G57" si="3">IF(ISERROR(E21+F21),"",(E21+F21))</f>
        <v>34920</v>
      </c>
      <c r="H21" s="181">
        <f>IF(ISERROR(G21/$G$183),"",(G21/$G$183))</f>
        <v>4.2497353316679289E-2</v>
      </c>
      <c r="J21" s="265">
        <v>983</v>
      </c>
      <c r="K21" s="265">
        <v>989</v>
      </c>
      <c r="M21" s="242">
        <f>IFERROR(G21/G$198,0)</f>
        <v>6.0041265474552956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'[8]Sch C'!D11</f>
        <v>0</v>
      </c>
      <c r="D22" s="277">
        <f>'[8]Sch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'[8]Sch C'!D12</f>
        <v>0</v>
      </c>
      <c r="D23" s="277">
        <f>'[8]Sch C'!F12</f>
        <v>3544</v>
      </c>
      <c r="E23" s="263">
        <f t="shared" si="2"/>
        <v>3544</v>
      </c>
      <c r="F23" s="183"/>
      <c r="G23" s="183">
        <f t="shared" si="3"/>
        <v>3544</v>
      </c>
      <c r="H23" s="181">
        <f t="shared" si="4"/>
        <v>4.3130189047626399E-3</v>
      </c>
      <c r="J23" s="189">
        <v>77</v>
      </c>
      <c r="K23" s="189">
        <v>81</v>
      </c>
      <c r="M23" s="242">
        <f t="shared" si="5"/>
        <v>0.60935350756533702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'[8]Sch C'!D13</f>
        <v>51957</v>
      </c>
      <c r="D24" s="277">
        <f>'[8]Sch C'!F13</f>
        <v>-34944</v>
      </c>
      <c r="E24" s="263">
        <f t="shared" si="2"/>
        <v>17013</v>
      </c>
      <c r="F24" s="183"/>
      <c r="G24" s="183">
        <f t="shared" si="3"/>
        <v>17013</v>
      </c>
      <c r="H24" s="181">
        <f t="shared" si="4"/>
        <v>2.0704681328083181E-2</v>
      </c>
      <c r="J24" s="136"/>
      <c r="K24" s="136"/>
      <c r="M24" s="242">
        <f t="shared" si="5"/>
        <v>2.9252063273727646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'[8]Sch C'!D14</f>
        <v>0</v>
      </c>
      <c r="D25" s="277">
        <f>'[8]Sch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'[8]Sch C'!D15</f>
        <v>0</v>
      </c>
      <c r="D26" s="277">
        <f>'[8]Sch C'!F15</f>
        <v>0</v>
      </c>
      <c r="E26" s="263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42">
        <f t="shared" si="5"/>
        <v>0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'[8]Sch C'!D16</f>
        <v>0</v>
      </c>
      <c r="D27" s="277">
        <f>'[8]Sch C'!F16</f>
        <v>0</v>
      </c>
      <c r="E27" s="263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42">
        <f t="shared" si="5"/>
        <v>0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'[8]Sch C'!D17</f>
        <v>175</v>
      </c>
      <c r="D28" s="277">
        <f>'[8]Sch C'!F17</f>
        <v>27</v>
      </c>
      <c r="E28" s="263">
        <f t="shared" si="2"/>
        <v>202</v>
      </c>
      <c r="F28" s="183"/>
      <c r="G28" s="183">
        <f t="shared" si="3"/>
        <v>202</v>
      </c>
      <c r="H28" s="181">
        <f t="shared" si="4"/>
        <v>2.4583234163714823E-4</v>
      </c>
      <c r="J28" s="136"/>
      <c r="K28" s="136"/>
      <c r="M28" s="242">
        <f t="shared" si="5"/>
        <v>3.4731774415405779E-2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'[8]Sch C'!D18</f>
        <v>3056</v>
      </c>
      <c r="D29" s="277">
        <f>'[8]Sch C'!F18</f>
        <v>1058</v>
      </c>
      <c r="E29" s="263">
        <f t="shared" si="2"/>
        <v>4114</v>
      </c>
      <c r="F29" s="183"/>
      <c r="G29" s="183">
        <f t="shared" si="3"/>
        <v>4114</v>
      </c>
      <c r="H29" s="181">
        <f t="shared" si="4"/>
        <v>5.0067042252239001E-3</v>
      </c>
      <c r="J29" s="136"/>
      <c r="K29" s="136"/>
      <c r="M29" s="242">
        <f t="shared" si="5"/>
        <v>0.70735900962861076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'[8]Sch C'!D19</f>
        <v>1674</v>
      </c>
      <c r="D30" s="277">
        <f>'[8]Sch C'!F19</f>
        <v>397</v>
      </c>
      <c r="E30" s="263">
        <f t="shared" si="2"/>
        <v>2071</v>
      </c>
      <c r="F30" s="183"/>
      <c r="G30" s="183">
        <f t="shared" si="3"/>
        <v>2071</v>
      </c>
      <c r="H30" s="181">
        <f t="shared" si="4"/>
        <v>2.5203899976759107E-3</v>
      </c>
      <c r="J30" s="136"/>
      <c r="K30" s="136"/>
      <c r="M30" s="242">
        <f t="shared" si="5"/>
        <v>0.35608665749656121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'[8]Sch C'!D20</f>
        <v>720</v>
      </c>
      <c r="D31" s="277">
        <f>'[8]Sch C'!F20</f>
        <v>1033</v>
      </c>
      <c r="E31" s="263">
        <f t="shared" si="2"/>
        <v>1753</v>
      </c>
      <c r="F31" s="183"/>
      <c r="G31" s="183">
        <f t="shared" si="3"/>
        <v>1753</v>
      </c>
      <c r="H31" s="181">
        <f t="shared" si="4"/>
        <v>2.133386608365945E-3</v>
      </c>
      <c r="J31" s="136"/>
      <c r="K31" s="136"/>
      <c r="M31" s="242">
        <f t="shared" si="5"/>
        <v>0.3014099037138927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'[8]Sch C'!D21</f>
        <v>0</v>
      </c>
      <c r="D32" s="277">
        <f>'[8]Sch C'!F21</f>
        <v>2551</v>
      </c>
      <c r="E32" s="263">
        <f t="shared" si="2"/>
        <v>2551</v>
      </c>
      <c r="F32" s="183">
        <v>165</v>
      </c>
      <c r="G32" s="183">
        <f t="shared" si="3"/>
        <v>2716</v>
      </c>
      <c r="H32" s="181">
        <f t="shared" si="4"/>
        <v>3.3053497024083892E-3</v>
      </c>
      <c r="I32" s="285" t="s">
        <v>376</v>
      </c>
      <c r="J32" s="136"/>
      <c r="K32" s="136"/>
      <c r="M32" s="242">
        <f t="shared" si="5"/>
        <v>0.46698762035763414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'[8]Sch C'!D22</f>
        <v>0</v>
      </c>
      <c r="D33" s="277">
        <f>'[8]Sch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'[8]Sch C'!D23</f>
        <v>0</v>
      </c>
      <c r="D34" s="277">
        <f>'[8]Sch C'!F23</f>
        <v>1329</v>
      </c>
      <c r="E34" s="263">
        <f t="shared" si="2"/>
        <v>1329</v>
      </c>
      <c r="F34" s="183"/>
      <c r="G34" s="183">
        <f t="shared" si="3"/>
        <v>1329</v>
      </c>
      <c r="H34" s="181">
        <f t="shared" si="4"/>
        <v>1.6173820892859902E-3</v>
      </c>
      <c r="J34" s="136"/>
      <c r="K34" s="136"/>
      <c r="M34" s="242">
        <f t="shared" si="5"/>
        <v>0.22850756533700137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'[8]Sch C'!D24</f>
        <v>1458</v>
      </c>
      <c r="D35" s="277">
        <f>'[8]Sch C'!F24</f>
        <v>2027</v>
      </c>
      <c r="E35" s="263">
        <f t="shared" si="2"/>
        <v>3485</v>
      </c>
      <c r="F35" s="183"/>
      <c r="G35" s="183">
        <f t="shared" si="3"/>
        <v>3485</v>
      </c>
      <c r="H35" s="181">
        <f t="shared" si="4"/>
        <v>4.2412163891359482E-3</v>
      </c>
      <c r="J35" s="136"/>
      <c r="K35" s="136"/>
      <c r="M35" s="242">
        <f t="shared" si="5"/>
        <v>0.59920907840440163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'[8]Sch C'!D25</f>
        <v>0</v>
      </c>
      <c r="D36" s="277">
        <f>'[8]Sch C'!F25</f>
        <v>0</v>
      </c>
      <c r="E36" s="263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42">
        <f t="shared" si="5"/>
        <v>0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'[8]Sch C'!D26</f>
        <v>45326</v>
      </c>
      <c r="D37" s="277">
        <f>'[8]Sch C'!F26</f>
        <v>0</v>
      </c>
      <c r="E37" s="263">
        <f t="shared" si="2"/>
        <v>45326</v>
      </c>
      <c r="F37" s="183"/>
      <c r="G37" s="183">
        <f t="shared" si="3"/>
        <v>45326</v>
      </c>
      <c r="H37" s="181">
        <f t="shared" si="4"/>
        <v>5.5161369886363269E-2</v>
      </c>
      <c r="J37" s="136"/>
      <c r="K37" s="136"/>
      <c r="M37" s="242">
        <f t="shared" si="5"/>
        <v>7.7933287482806053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'[8]Sch C'!D27</f>
        <v>371</v>
      </c>
      <c r="D38" s="277">
        <f>'[8]Sch C'!F27</f>
        <v>434</v>
      </c>
      <c r="E38" s="263">
        <f t="shared" si="2"/>
        <v>805</v>
      </c>
      <c r="F38" s="183"/>
      <c r="G38" s="183">
        <f t="shared" si="3"/>
        <v>805</v>
      </c>
      <c r="H38" s="181">
        <f t="shared" si="4"/>
        <v>9.7967839117774416E-4</v>
      </c>
      <c r="J38" s="136"/>
      <c r="K38" s="136"/>
      <c r="M38" s="242">
        <f t="shared" si="5"/>
        <v>0.13841127922971114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'[8]Sch C'!D28</f>
        <v>0</v>
      </c>
      <c r="D39" s="277">
        <f>'[8]Sch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'[8]Sch C'!D29</f>
        <v>0</v>
      </c>
      <c r="D40" s="277">
        <f>'[8]Sch C'!F29</f>
        <v>0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'[8]Sch C'!D30</f>
        <v>0</v>
      </c>
      <c r="D41" s="277">
        <f>'[8]Sch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'[8]Sch C'!D31</f>
        <v>0</v>
      </c>
      <c r="D42" s="277">
        <f>'[8]Sch C'!F31</f>
        <v>3884</v>
      </c>
      <c r="E42" s="263">
        <f t="shared" si="2"/>
        <v>3884</v>
      </c>
      <c r="F42" s="183"/>
      <c r="G42" s="183">
        <f t="shared" si="3"/>
        <v>3884</v>
      </c>
      <c r="H42" s="181">
        <f t="shared" si="4"/>
        <v>4.7267961134588301E-3</v>
      </c>
      <c r="J42" s="136"/>
      <c r="K42" s="136"/>
      <c r="M42" s="242">
        <f t="shared" si="5"/>
        <v>0.66781292984869323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'[8]Sch C'!D32</f>
        <v>0</v>
      </c>
      <c r="D43" s="277">
        <f>'[8]Sch C'!F32</f>
        <v>11288</v>
      </c>
      <c r="E43" s="263">
        <f t="shared" si="2"/>
        <v>11288</v>
      </c>
      <c r="F43" s="183"/>
      <c r="G43" s="183">
        <f t="shared" si="3"/>
        <v>11288</v>
      </c>
      <c r="H43" s="181">
        <f t="shared" si="4"/>
        <v>1.3737403328713512E-2</v>
      </c>
      <c r="J43" s="136"/>
      <c r="K43" s="136"/>
      <c r="M43" s="242">
        <f t="shared" si="5"/>
        <v>1.9408528198074277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'[8]Sch C'!D33</f>
        <v>0</v>
      </c>
      <c r="D44" s="277">
        <f>'[8]Sch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'[8]Sch C'!D34</f>
        <v>3994</v>
      </c>
      <c r="D45" s="277">
        <f>'[8]Sch C'!F34</f>
        <v>0</v>
      </c>
      <c r="E45" s="263">
        <f t="shared" si="2"/>
        <v>3994</v>
      </c>
      <c r="F45" s="183"/>
      <c r="G45" s="183">
        <f t="shared" si="3"/>
        <v>3994</v>
      </c>
      <c r="H45" s="181">
        <f t="shared" si="4"/>
        <v>4.8606652103899504E-3</v>
      </c>
      <c r="J45" s="136"/>
      <c r="K45" s="136"/>
      <c r="M45" s="242">
        <f t="shared" si="5"/>
        <v>0.68672627235213202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'[8]Sch C'!D35</f>
        <v>0</v>
      </c>
      <c r="D46" s="277">
        <f>'[8]Sch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'[8]Sch C'!D36</f>
        <v>0</v>
      </c>
      <c r="D47" s="277">
        <f>'[8]Sch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'[8]Sch C'!D37</f>
        <v>0</v>
      </c>
      <c r="D48" s="277">
        <f>'[8]Sch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'[8]Sch C'!D38</f>
        <v>0</v>
      </c>
      <c r="D49" s="277">
        <f>'[8]Sch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'[8]Sch C'!D39</f>
        <v>0</v>
      </c>
      <c r="D50" s="277">
        <f>'[8]Sch C'!F39</f>
        <v>785</v>
      </c>
      <c r="E50" s="263">
        <f t="shared" si="2"/>
        <v>785</v>
      </c>
      <c r="F50" s="183"/>
      <c r="G50" s="183">
        <f t="shared" si="3"/>
        <v>785</v>
      </c>
      <c r="H50" s="181">
        <f t="shared" si="4"/>
        <v>9.5533855537208591E-4</v>
      </c>
      <c r="J50" s="136"/>
      <c r="K50" s="136"/>
      <c r="M50" s="242">
        <f t="shared" si="5"/>
        <v>0.13497248968363137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'[8]Sch C'!D40</f>
        <v>0</v>
      </c>
      <c r="D51" s="277">
        <f>'[8]Sch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'[8]Sch C'!D41</f>
        <v>0</v>
      </c>
      <c r="D52" s="277">
        <f>'[8]Sch C'!F41</f>
        <v>0</v>
      </c>
      <c r="E52" s="263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42">
        <f t="shared" si="5"/>
        <v>0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'[8]Sch C'!D42</f>
        <v>390</v>
      </c>
      <c r="D53" s="277">
        <f>'[8]Sch C'!F42</f>
        <v>0</v>
      </c>
      <c r="E53" s="263">
        <f t="shared" si="2"/>
        <v>390</v>
      </c>
      <c r="F53" s="183"/>
      <c r="G53" s="183">
        <f t="shared" si="3"/>
        <v>390</v>
      </c>
      <c r="H53" s="181">
        <f t="shared" si="4"/>
        <v>4.7462679821033568E-4</v>
      </c>
      <c r="J53" s="136"/>
      <c r="K53" s="136"/>
      <c r="M53" s="242">
        <f t="shared" si="5"/>
        <v>6.7056396148555714E-2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'[8]Sch C'!D43</f>
        <v>0</v>
      </c>
      <c r="D54" s="277">
        <f>'[8]Sch C'!F43</f>
        <v>0</v>
      </c>
      <c r="E54" s="263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42">
        <f t="shared" si="5"/>
        <v>0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'[8]Sch C'!D44</f>
        <v>0</v>
      </c>
      <c r="D55" s="277">
        <f>'[8]Sch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'[8]Sch C'!D45</f>
        <v>2463</v>
      </c>
      <c r="D56" s="277">
        <f>'[8]Sch C'!F45</f>
        <v>-1480</v>
      </c>
      <c r="E56" s="263">
        <f t="shared" si="2"/>
        <v>983</v>
      </c>
      <c r="F56" s="183"/>
      <c r="G56" s="183">
        <f t="shared" si="3"/>
        <v>983</v>
      </c>
      <c r="H56" s="181">
        <f t="shared" si="4"/>
        <v>1.1963029298481026E-3</v>
      </c>
      <c r="J56" s="136"/>
      <c r="K56" s="136"/>
      <c r="M56" s="242">
        <f t="shared" si="5"/>
        <v>0.16901650618982117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180800</v>
      </c>
      <c r="D57" s="277">
        <f>SUM(D21:D56)</f>
        <v>-42363</v>
      </c>
      <c r="E57" s="183">
        <f>SUM(E21:E56)</f>
        <v>138437</v>
      </c>
      <c r="F57" s="183">
        <f>SUM(F21:F56)</f>
        <v>165</v>
      </c>
      <c r="G57" s="183">
        <f t="shared" si="3"/>
        <v>138602</v>
      </c>
      <c r="H57" s="181">
        <f t="shared" si="4"/>
        <v>0.16867749611679217</v>
      </c>
      <c r="J57" s="136"/>
      <c r="K57" s="136"/>
      <c r="M57" s="242">
        <f t="shared" si="5"/>
        <v>23.831155433287481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'[8]Sch C'!D57</f>
        <v>97900</v>
      </c>
      <c r="D60" s="277">
        <f>'[8]Sch C'!F57</f>
        <v>0</v>
      </c>
      <c r="E60" s="263">
        <f t="shared" ref="E60:E76" si="6">SUM(C60:D60)</f>
        <v>97900</v>
      </c>
      <c r="F60" s="296">
        <v>-97900</v>
      </c>
      <c r="G60" s="179">
        <f>IF(ISERROR(E60+F60),"",(E60+F60))</f>
        <v>0</v>
      </c>
      <c r="H60" s="181">
        <f>IF(ISERROR(G60/$G$183),"",(G60/$G$183))</f>
        <v>0</v>
      </c>
      <c r="I60" s="285" t="s">
        <v>376</v>
      </c>
      <c r="J60" s="136"/>
      <c r="K60" s="136"/>
      <c r="M60" s="242">
        <f>IFERROR(G60/G$198,0)</f>
        <v>0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'[8]Sch C'!D58</f>
        <v>1280</v>
      </c>
      <c r="D61" s="277">
        <f>'[8]Sch C'!F58</f>
        <v>0</v>
      </c>
      <c r="E61" s="263">
        <f t="shared" si="6"/>
        <v>1280</v>
      </c>
      <c r="F61" s="179">
        <v>32446.63</v>
      </c>
      <c r="G61" s="179">
        <f t="shared" ref="G61:G76" si="7">IF(ISERROR(E61+F61),"",(E61+F61))</f>
        <v>33726.630000000005</v>
      </c>
      <c r="H61" s="181">
        <f t="shared" ref="H61:H76" si="8">IF(ISERROR(G61/$G$183),"",(G61/$G$183))</f>
        <v>4.1045031823909374E-2</v>
      </c>
      <c r="I61" s="285" t="s">
        <v>376</v>
      </c>
      <c r="J61" s="136"/>
      <c r="K61" s="136"/>
      <c r="M61" s="242">
        <f t="shared" ref="M61:M77" si="9">IFERROR(G61/G$198,0)</f>
        <v>5.7989391334250353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'[8]Sch C'!D59</f>
        <v>0</v>
      </c>
      <c r="D62" s="277">
        <f>'[8]Sch C'!F59</f>
        <v>0</v>
      </c>
      <c r="E62" s="263">
        <f t="shared" si="6"/>
        <v>0</v>
      </c>
      <c r="F62" s="179">
        <v>55589.599999999999</v>
      </c>
      <c r="G62" s="179">
        <f t="shared" si="7"/>
        <v>55589.599999999999</v>
      </c>
      <c r="H62" s="181">
        <f t="shared" si="8"/>
        <v>6.7652086825110966E-2</v>
      </c>
      <c r="I62" s="285" t="s">
        <v>376</v>
      </c>
      <c r="J62" s="136"/>
      <c r="K62" s="136"/>
      <c r="M62" s="242">
        <f t="shared" si="9"/>
        <v>9.5580467675378262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'[8]Sch C'!D60</f>
        <v>6124</v>
      </c>
      <c r="D63" s="277">
        <f>'[8]Sch C'!F60</f>
        <v>191</v>
      </c>
      <c r="E63" s="263">
        <f t="shared" si="6"/>
        <v>6315</v>
      </c>
      <c r="F63" s="179"/>
      <c r="G63" s="179">
        <f t="shared" si="7"/>
        <v>6315</v>
      </c>
      <c r="H63" s="181">
        <f t="shared" si="8"/>
        <v>7.6853031556365897E-3</v>
      </c>
      <c r="J63" s="136"/>
      <c r="K63" s="136"/>
      <c r="M63" s="242">
        <f t="shared" si="9"/>
        <v>1.0857977991746905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'[8]Sch C'!D61</f>
        <v>0</v>
      </c>
      <c r="D64" s="277">
        <f>'[8]Sch C'!F61</f>
        <v>0</v>
      </c>
      <c r="E64" s="263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42">
        <f t="shared" si="9"/>
        <v>0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'[8]Sch C'!D62</f>
        <v>0</v>
      </c>
      <c r="D65" s="277">
        <f>'[8]Sch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'[8]Sch C'!D63</f>
        <v>0</v>
      </c>
      <c r="D66" s="277">
        <f>'[8]Sch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'[8]Sch C'!D64</f>
        <v>1567</v>
      </c>
      <c r="D67" s="277">
        <f>'[8]Sch C'!F64</f>
        <v>0</v>
      </c>
      <c r="E67" s="263">
        <f t="shared" si="6"/>
        <v>1567</v>
      </c>
      <c r="F67" s="179"/>
      <c r="G67" s="179">
        <f t="shared" si="7"/>
        <v>1567</v>
      </c>
      <c r="H67" s="181">
        <f t="shared" si="8"/>
        <v>1.9070261353733233E-3</v>
      </c>
      <c r="J67" s="136"/>
      <c r="K67" s="136"/>
      <c r="M67" s="242">
        <f t="shared" si="9"/>
        <v>0.26942916093535074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'[8]Sch C'!D65</f>
        <v>0</v>
      </c>
      <c r="D68" s="277">
        <f>'[8]Sch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'[8]Sch C'!D66</f>
        <v>0</v>
      </c>
      <c r="D69" s="277">
        <f>'[8]Sch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'[8]Sch C'!D67</f>
        <v>0</v>
      </c>
      <c r="D70" s="277">
        <f>'[8]Sch C'!F67</f>
        <v>0</v>
      </c>
      <c r="E70" s="263">
        <f t="shared" si="6"/>
        <v>0</v>
      </c>
      <c r="F70" s="179"/>
      <c r="G70" s="179">
        <f t="shared" si="7"/>
        <v>0</v>
      </c>
      <c r="H70" s="181">
        <f t="shared" si="8"/>
        <v>0</v>
      </c>
      <c r="J70" s="136"/>
      <c r="K70" s="136"/>
      <c r="M70" s="242">
        <f t="shared" si="9"/>
        <v>0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'[8]Sch C'!D68</f>
        <v>0</v>
      </c>
      <c r="D71" s="277">
        <f>'[8]Sch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'[8]Sch C'!D69</f>
        <v>647</v>
      </c>
      <c r="D72" s="277">
        <f>'[8]Sch C'!F69</f>
        <v>0</v>
      </c>
      <c r="E72" s="263">
        <f t="shared" si="6"/>
        <v>647</v>
      </c>
      <c r="F72" s="179"/>
      <c r="G72" s="179">
        <f t="shared" si="7"/>
        <v>647</v>
      </c>
      <c r="H72" s="181">
        <f t="shared" si="8"/>
        <v>7.873936883130441E-4</v>
      </c>
      <c r="J72" s="136"/>
      <c r="K72" s="136"/>
      <c r="M72" s="242">
        <f t="shared" si="9"/>
        <v>0.11124484181568088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'[8]Sch C'!D70</f>
        <v>0</v>
      </c>
      <c r="D73" s="277">
        <f>'[8]Sch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'[8]Sch C'!D71</f>
        <v>280</v>
      </c>
      <c r="D74" s="277">
        <f>'[8]Sch C'!F71</f>
        <v>0</v>
      </c>
      <c r="E74" s="263">
        <f t="shared" si="6"/>
        <v>280</v>
      </c>
      <c r="F74" s="179"/>
      <c r="G74" s="179">
        <f t="shared" si="7"/>
        <v>280</v>
      </c>
      <c r="H74" s="181">
        <f t="shared" si="8"/>
        <v>3.4075770127921538E-4</v>
      </c>
      <c r="J74" s="136"/>
      <c r="K74" s="136"/>
      <c r="M74" s="242">
        <f t="shared" si="9"/>
        <v>4.8143053645116916E-2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'[8]Sch C'!D72</f>
        <v>0</v>
      </c>
      <c r="D75" s="277">
        <f>'[8]Sch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'[8]Sch C'!D73</f>
        <v>0</v>
      </c>
      <c r="D76" s="277">
        <f>'[8]Sch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107798</v>
      </c>
      <c r="D77" s="277">
        <f>SUM(D60:D76)</f>
        <v>191</v>
      </c>
      <c r="E77" s="182">
        <f>SUM(E60:E76)</f>
        <v>107989</v>
      </c>
      <c r="F77" s="182">
        <f>SUM(F60:F76)</f>
        <v>-9863.7699999999968</v>
      </c>
      <c r="G77" s="183">
        <f>IF(ISERROR(E77+F77),"",(E77+F77))</f>
        <v>98125.23000000001</v>
      </c>
      <c r="H77" s="181">
        <f>IF(ISERROR(G77/$G$183),"",(G77/$G$183))</f>
        <v>0.11941759932962252</v>
      </c>
      <c r="J77" s="136"/>
      <c r="K77" s="136"/>
      <c r="M77" s="242">
        <f t="shared" si="9"/>
        <v>16.871600756533702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'[8]Sch C'!D78</f>
        <v>24000</v>
      </c>
      <c r="D80" s="277">
        <f>'[8]Sch C'!F78</f>
        <v>0</v>
      </c>
      <c r="E80" s="263">
        <f t="shared" ref="E80:E91" si="10">SUM(C80:D80)</f>
        <v>24000</v>
      </c>
      <c r="F80" s="180"/>
      <c r="G80" s="180">
        <f>IF(ISERROR(E80+F80),"",(E80+F80))</f>
        <v>24000</v>
      </c>
      <c r="H80" s="181">
        <f t="shared" ref="H80:H92" si="11">IF(ISERROR(G80/$G$183),"",(G80/$G$183))</f>
        <v>2.9207802966789889E-2</v>
      </c>
      <c r="J80" s="265">
        <v>857</v>
      </c>
      <c r="K80" s="265">
        <v>876</v>
      </c>
      <c r="M80" s="242">
        <f t="shared" ref="M80:M92" si="12">IFERROR(G80/G$198,0)</f>
        <v>4.1265474552957357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'[8]Sch C'!D79</f>
        <v>0</v>
      </c>
      <c r="D81" s="277">
        <f>'[8]Sch C'!F79</f>
        <v>3673</v>
      </c>
      <c r="E81" s="263">
        <f t="shared" si="10"/>
        <v>3673</v>
      </c>
      <c r="F81" s="183"/>
      <c r="G81" s="183">
        <f>IF(ISERROR(E81+F81),"",(E81+F81))</f>
        <v>3673</v>
      </c>
      <c r="H81" s="181">
        <f t="shared" si="11"/>
        <v>4.4700108457091355E-3</v>
      </c>
      <c r="J81" s="136"/>
      <c r="K81" s="136"/>
      <c r="M81" s="242">
        <f t="shared" si="12"/>
        <v>0.63153370013755161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'[8]Sch C'!D80</f>
        <v>1010</v>
      </c>
      <c r="D82" s="277">
        <f>'[8]Sch C'!F80</f>
        <v>292</v>
      </c>
      <c r="E82" s="263">
        <f t="shared" si="10"/>
        <v>1302</v>
      </c>
      <c r="F82" s="183"/>
      <c r="G82" s="183">
        <f>IF(ISERROR(E82+F82),"",(E82+F82))</f>
        <v>1302</v>
      </c>
      <c r="H82" s="181">
        <f t="shared" si="11"/>
        <v>1.5845233109483515E-3</v>
      </c>
      <c r="J82" s="136"/>
      <c r="K82" s="136"/>
      <c r="M82" s="242">
        <f t="shared" si="12"/>
        <v>0.22386519944979366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'[8]Sch C'!D81</f>
        <v>0</v>
      </c>
      <c r="D83" s="277">
        <f>'[8]Sch C'!F81</f>
        <v>0</v>
      </c>
      <c r="E83" s="263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42">
        <f t="shared" si="12"/>
        <v>0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'[8]Sch C'!D82</f>
        <v>25</v>
      </c>
      <c r="D84" s="277">
        <f>'[8]Sch C'!F82</f>
        <v>102</v>
      </c>
      <c r="E84" s="263">
        <f t="shared" si="10"/>
        <v>127</v>
      </c>
      <c r="F84" s="183"/>
      <c r="G84" s="183">
        <f t="shared" ref="G84:G91" si="13">IF(ISERROR(E84+F84),"",(E84+F84))</f>
        <v>127</v>
      </c>
      <c r="H84" s="181">
        <f t="shared" si="11"/>
        <v>1.5455795736592982E-4</v>
      </c>
      <c r="J84" s="136"/>
      <c r="K84" s="136"/>
      <c r="M84" s="242">
        <f t="shared" si="12"/>
        <v>2.1836313617606601E-2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'[8]Sch C'!D83</f>
        <v>11027</v>
      </c>
      <c r="D85" s="277">
        <f>'[8]Sch C'!F83</f>
        <v>489</v>
      </c>
      <c r="E85" s="263">
        <f t="shared" si="10"/>
        <v>11516</v>
      </c>
      <c r="F85" s="183"/>
      <c r="G85" s="183">
        <f t="shared" si="13"/>
        <v>11516</v>
      </c>
      <c r="H85" s="181">
        <f t="shared" si="11"/>
        <v>1.4014877456898014E-2</v>
      </c>
      <c r="J85" s="136"/>
      <c r="K85" s="136"/>
      <c r="M85" s="242">
        <f t="shared" si="12"/>
        <v>1.9800550206327372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'[8]Sch C'!D84</f>
        <v>2561</v>
      </c>
      <c r="D86" s="277">
        <f>'[8]Sch C'!F84</f>
        <v>1117</v>
      </c>
      <c r="E86" s="263">
        <f t="shared" si="10"/>
        <v>3678</v>
      </c>
      <c r="F86" s="183"/>
      <c r="G86" s="183">
        <f t="shared" si="13"/>
        <v>3678</v>
      </c>
      <c r="H86" s="181">
        <f t="shared" si="11"/>
        <v>4.4760958046605502E-3</v>
      </c>
      <c r="J86" s="136"/>
      <c r="K86" s="136"/>
      <c r="M86" s="242">
        <f t="shared" si="12"/>
        <v>0.63239339752407153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'[8]Sch C'!D85</f>
        <v>0</v>
      </c>
      <c r="D87" s="277">
        <f>'[8]Sch C'!F85</f>
        <v>0</v>
      </c>
      <c r="E87" s="263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42">
        <f t="shared" si="12"/>
        <v>0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'[8]Sch C'!D86</f>
        <v>12587</v>
      </c>
      <c r="D88" s="277">
        <f>'[8]Sch C'!F86</f>
        <v>1339</v>
      </c>
      <c r="E88" s="263">
        <f t="shared" si="10"/>
        <v>13926</v>
      </c>
      <c r="F88" s="183"/>
      <c r="G88" s="183">
        <f t="shared" si="13"/>
        <v>13926</v>
      </c>
      <c r="H88" s="181">
        <f t="shared" si="11"/>
        <v>1.6947827671479832E-2</v>
      </c>
      <c r="J88" s="136"/>
      <c r="K88" s="136"/>
      <c r="M88" s="242">
        <f t="shared" si="12"/>
        <v>2.394429160935351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'[8]Sch C'!D87</f>
        <v>29877</v>
      </c>
      <c r="D89" s="277">
        <f>'[8]Sch C'!F87</f>
        <v>282</v>
      </c>
      <c r="E89" s="263">
        <f t="shared" si="10"/>
        <v>30159</v>
      </c>
      <c r="F89" s="183"/>
      <c r="G89" s="183">
        <f t="shared" si="13"/>
        <v>30159</v>
      </c>
      <c r="H89" s="181">
        <f t="shared" si="11"/>
        <v>3.6703255403142343E-2</v>
      </c>
      <c r="J89" s="136"/>
      <c r="K89" s="136"/>
      <c r="M89" s="242">
        <f t="shared" si="12"/>
        <v>5.1855226960110041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'[8]Sch C'!D88</f>
        <v>0</v>
      </c>
      <c r="D90" s="277">
        <f>'[8]Sch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'[8]Sch C'!D89</f>
        <v>0</v>
      </c>
      <c r="D91" s="277">
        <f>'[8]Sch C'!F89</f>
        <v>0</v>
      </c>
      <c r="E91" s="263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42">
        <f t="shared" si="12"/>
        <v>0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81087</v>
      </c>
      <c r="D92" s="277">
        <f>SUM(D80:D91)</f>
        <v>7294</v>
      </c>
      <c r="E92" s="183">
        <f>SUM(E80:E91)</f>
        <v>88381</v>
      </c>
      <c r="F92" s="183">
        <f>SUM(F80:F91)</f>
        <v>0</v>
      </c>
      <c r="G92" s="183">
        <f>IF(ISERROR(E92+F92),"",(E92+F92))</f>
        <v>88381</v>
      </c>
      <c r="H92" s="181">
        <f t="shared" si="11"/>
        <v>0.10755895141699405</v>
      </c>
      <c r="J92" s="136"/>
      <c r="K92" s="136"/>
      <c r="M92" s="242">
        <f t="shared" si="12"/>
        <v>15.196182943603851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'[8]Sch C'!D93</f>
        <v>0</v>
      </c>
      <c r="D95" s="277">
        <f>'[8]Sch C'!F93</f>
        <v>0</v>
      </c>
      <c r="E95" s="263">
        <f t="shared" ref="E95:E100" si="14">SUM(C95:D95)</f>
        <v>0</v>
      </c>
      <c r="F95" s="180"/>
      <c r="G95" s="180">
        <f t="shared" ref="G95:G101" si="15">IF(ISERROR(E95+F95),"",(E95+F95))</f>
        <v>0</v>
      </c>
      <c r="H95" s="181">
        <f t="shared" ref="H95:H101" si="16">IF(ISERROR(G95/$G$183),"",(G95/$G$183))</f>
        <v>0</v>
      </c>
      <c r="J95" s="265">
        <v>0</v>
      </c>
      <c r="K95" s="265">
        <v>0</v>
      </c>
      <c r="M95" s="242">
        <f t="shared" ref="M95:M101" si="17">IFERROR(G95/G$198,0)</f>
        <v>0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'[8]Sch C'!D94</f>
        <v>0</v>
      </c>
      <c r="D96" s="277">
        <f>'[8]Sch C'!F94</f>
        <v>0</v>
      </c>
      <c r="E96" s="263">
        <f t="shared" si="14"/>
        <v>0</v>
      </c>
      <c r="F96" s="183"/>
      <c r="G96" s="183">
        <f t="shared" si="15"/>
        <v>0</v>
      </c>
      <c r="H96" s="181">
        <f t="shared" si="16"/>
        <v>0</v>
      </c>
      <c r="J96" s="136"/>
      <c r="K96" s="136"/>
      <c r="M96" s="242">
        <f t="shared" si="17"/>
        <v>0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'[8]Sch C'!D95</f>
        <v>910</v>
      </c>
      <c r="D97" s="277">
        <f>'[8]Sch C'!F95</f>
        <v>0</v>
      </c>
      <c r="E97" s="263">
        <f t="shared" si="14"/>
        <v>910</v>
      </c>
      <c r="F97" s="183"/>
      <c r="G97" s="183">
        <f t="shared" si="15"/>
        <v>910</v>
      </c>
      <c r="H97" s="181">
        <f t="shared" si="16"/>
        <v>1.1074625291574499E-3</v>
      </c>
      <c r="J97" s="136"/>
      <c r="K97" s="136"/>
      <c r="M97" s="242">
        <f t="shared" si="17"/>
        <v>0.15646492434662998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'[8]Sch C'!D96</f>
        <v>47368</v>
      </c>
      <c r="D98" s="277">
        <f>'[8]Sch C'!F96</f>
        <v>118</v>
      </c>
      <c r="E98" s="263">
        <f t="shared" si="14"/>
        <v>47486</v>
      </c>
      <c r="F98" s="183"/>
      <c r="G98" s="183">
        <f t="shared" si="15"/>
        <v>47486</v>
      </c>
      <c r="H98" s="181">
        <f t="shared" si="16"/>
        <v>5.779007215337436E-2</v>
      </c>
      <c r="J98" s="136"/>
      <c r="K98" s="136"/>
      <c r="M98" s="242">
        <f t="shared" si="17"/>
        <v>8.1647180192572222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'[8]Sch C'!D97</f>
        <v>5270</v>
      </c>
      <c r="D99" s="277">
        <f>'[8]Sch C'!F97</f>
        <v>124</v>
      </c>
      <c r="E99" s="263">
        <f t="shared" si="14"/>
        <v>5394</v>
      </c>
      <c r="F99" s="183"/>
      <c r="G99" s="183">
        <f t="shared" si="15"/>
        <v>5394</v>
      </c>
      <c r="H99" s="181">
        <f t="shared" si="16"/>
        <v>6.5644537167860277E-3</v>
      </c>
      <c r="J99" s="136"/>
      <c r="K99" s="136"/>
      <c r="M99" s="242">
        <f t="shared" si="17"/>
        <v>0.92744154057771666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'[8]Sch C'!D98</f>
        <v>0</v>
      </c>
      <c r="D100" s="277">
        <f>'[8]Sch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53548</v>
      </c>
      <c r="D101" s="277">
        <f>SUM(D95:D100)</f>
        <v>242</v>
      </c>
      <c r="E101" s="183">
        <f>SUM(E95:E100)</f>
        <v>53790</v>
      </c>
      <c r="F101" s="183">
        <f>SUM(F95:F100)</f>
        <v>0</v>
      </c>
      <c r="G101" s="183">
        <f t="shared" si="15"/>
        <v>53790</v>
      </c>
      <c r="H101" s="181">
        <f t="shared" si="16"/>
        <v>6.5461988399317841E-2</v>
      </c>
      <c r="J101" s="136"/>
      <c r="K101" s="136"/>
      <c r="M101" s="242">
        <f t="shared" si="17"/>
        <v>9.2486244841815672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'[8]Sch C'!D102</f>
        <v>0</v>
      </c>
      <c r="D104" s="277">
        <f>'[8]Sch C'!F102</f>
        <v>0</v>
      </c>
      <c r="E104" s="263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5">
        <v>0</v>
      </c>
      <c r="K104" s="265">
        <v>0</v>
      </c>
      <c r="M104" s="242">
        <f t="shared" ref="M104:M110" si="21">IFERROR(G104/G$198,0)</f>
        <v>0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'[8]Sch C'!D103</f>
        <v>0</v>
      </c>
      <c r="D105" s="277">
        <f>'[8]Sch C'!F103</f>
        <v>0</v>
      </c>
      <c r="E105" s="263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42">
        <f t="shared" si="21"/>
        <v>0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'[8]Sch C'!D104</f>
        <v>105</v>
      </c>
      <c r="D106" s="277">
        <f>'[8]Sch C'!F104</f>
        <v>0</v>
      </c>
      <c r="E106" s="263">
        <f t="shared" si="18"/>
        <v>105</v>
      </c>
      <c r="F106" s="183"/>
      <c r="G106" s="183">
        <f t="shared" si="19"/>
        <v>105</v>
      </c>
      <c r="H106" s="181">
        <f t="shared" si="20"/>
        <v>1.2778413797970577E-4</v>
      </c>
      <c r="J106" s="136"/>
      <c r="K106" s="136"/>
      <c r="M106" s="242">
        <f t="shared" si="21"/>
        <v>1.8053645116918846E-2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'[8]Sch C'!D105</f>
        <v>0</v>
      </c>
      <c r="D107" s="277">
        <f>'[8]Sch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'[8]Sch C'!D106</f>
        <v>17</v>
      </c>
      <c r="D108" s="277">
        <f>'[8]Sch C'!F106</f>
        <v>0</v>
      </c>
      <c r="E108" s="263">
        <f t="shared" si="18"/>
        <v>17</v>
      </c>
      <c r="F108" s="183"/>
      <c r="G108" s="183">
        <f t="shared" si="19"/>
        <v>17</v>
      </c>
      <c r="H108" s="181">
        <f t="shared" si="20"/>
        <v>2.0688860434809505E-5</v>
      </c>
      <c r="J108" s="136"/>
      <c r="K108" s="136"/>
      <c r="M108" s="242">
        <f t="shared" si="21"/>
        <v>2.9229711141678131E-3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'[8]Sch C'!D107</f>
        <v>0</v>
      </c>
      <c r="D109" s="277">
        <f>'[8]Sch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122</v>
      </c>
      <c r="D110" s="277">
        <f>SUM(D104:D109)</f>
        <v>0</v>
      </c>
      <c r="E110" s="183">
        <f>SUM(E104:E109)</f>
        <v>122</v>
      </c>
      <c r="F110" s="183">
        <f>SUM(F104:F109)</f>
        <v>0</v>
      </c>
      <c r="G110" s="183">
        <f t="shared" si="19"/>
        <v>122</v>
      </c>
      <c r="H110" s="181">
        <f t="shared" si="20"/>
        <v>1.4847299841451526E-4</v>
      </c>
      <c r="J110" s="136"/>
      <c r="K110" s="136"/>
      <c r="M110" s="242">
        <f t="shared" si="21"/>
        <v>2.0976616231086657E-2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'[8]Sch C'!D121</f>
        <v>0</v>
      </c>
      <c r="D113" s="277">
        <f>'[8]Sch C'!F121</f>
        <v>0</v>
      </c>
      <c r="E113" s="263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'[8]Sch C'!D122</f>
        <v>0</v>
      </c>
      <c r="D114" s="277">
        <f>'[8]Sch C'!F122</f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'[8]Sch C'!D123</f>
        <v>12394</v>
      </c>
      <c r="D115" s="277">
        <f>'[8]Sch C'!F123</f>
        <v>0</v>
      </c>
      <c r="E115" s="263">
        <f t="shared" si="22"/>
        <v>12394</v>
      </c>
      <c r="F115" s="183"/>
      <c r="G115" s="183">
        <f t="shared" si="23"/>
        <v>12394</v>
      </c>
      <c r="H115" s="181">
        <f t="shared" si="24"/>
        <v>1.5083396248766413E-2</v>
      </c>
      <c r="J115" s="136"/>
      <c r="K115" s="136"/>
      <c r="M115" s="242">
        <f t="shared" si="25"/>
        <v>2.1310178817056395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'[8]Sch C'!D124</f>
        <v>559</v>
      </c>
      <c r="D116" s="277">
        <f>'[8]Sch C'!F124</f>
        <v>0</v>
      </c>
      <c r="E116" s="263">
        <f t="shared" si="22"/>
        <v>559</v>
      </c>
      <c r="F116" s="183"/>
      <c r="G116" s="183">
        <f t="shared" si="23"/>
        <v>559</v>
      </c>
      <c r="H116" s="181">
        <f t="shared" si="24"/>
        <v>6.8029841076814787E-4</v>
      </c>
      <c r="J116" s="136"/>
      <c r="K116" s="136"/>
      <c r="M116" s="242">
        <f t="shared" si="25"/>
        <v>9.6114167812929849E-2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'[8]Sch C'!D125</f>
        <v>0</v>
      </c>
      <c r="D117" s="277">
        <f>'[8]Sch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12953</v>
      </c>
      <c r="D118" s="277">
        <f>SUM(D113:D117)</f>
        <v>0</v>
      </c>
      <c r="E118" s="183">
        <f>SUM(E113:E117)</f>
        <v>12953</v>
      </c>
      <c r="F118" s="183">
        <f>SUM(F113:F117)</f>
        <v>0</v>
      </c>
      <c r="G118" s="183">
        <f t="shared" si="23"/>
        <v>12953</v>
      </c>
      <c r="H118" s="181">
        <f t="shared" si="24"/>
        <v>1.5763694659534561E-2</v>
      </c>
      <c r="J118" s="136"/>
      <c r="K118" s="136"/>
      <c r="M118" s="242">
        <f t="shared" si="25"/>
        <v>2.2271320495185694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'[8]Sch C'!D129</f>
        <v>0</v>
      </c>
      <c r="D121" s="277">
        <f>'[8]Sch C'!F129</f>
        <v>34608</v>
      </c>
      <c r="E121" s="263">
        <f t="shared" ref="E121:E131" si="26">SUM(C121:D121)</f>
        <v>34608</v>
      </c>
      <c r="F121" s="180"/>
      <c r="G121" s="180">
        <f t="shared" ref="G121:G131" si="27">IF(ISERROR(E121+F121),"",(E121+F121))</f>
        <v>34608</v>
      </c>
      <c r="H121" s="181">
        <f t="shared" ref="H121:H131" si="28">IF(ISERROR(G121/$G$183),"",(G121/$G$183))</f>
        <v>4.211765187811102E-2</v>
      </c>
      <c r="J121" s="265">
        <v>2778.6496498710053</v>
      </c>
      <c r="K121" s="265">
        <v>2914.2172379297635</v>
      </c>
      <c r="M121" s="242">
        <f t="shared" ref="M121:M131" si="29">IFERROR(G121/G$198,0)</f>
        <v>5.9504814305364508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'[8]Sch C'!D130</f>
        <v>0</v>
      </c>
      <c r="D122" s="277">
        <f>'[8]Sch C'!F130</f>
        <v>5296</v>
      </c>
      <c r="E122" s="263">
        <f t="shared" si="26"/>
        <v>5296</v>
      </c>
      <c r="F122" s="180"/>
      <c r="G122" s="180">
        <f t="shared" si="27"/>
        <v>5296</v>
      </c>
      <c r="H122" s="181">
        <f t="shared" si="28"/>
        <v>6.4451885213383025E-3</v>
      </c>
      <c r="J122" s="136"/>
      <c r="K122" s="136"/>
      <c r="M122" s="242">
        <f t="shared" si="29"/>
        <v>0.91059147180192568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'[8]Sch C'!D131</f>
        <v>250287</v>
      </c>
      <c r="D123" s="277">
        <f>'[8]Sch C'!F131</f>
        <v>0</v>
      </c>
      <c r="E123" s="263">
        <f t="shared" si="26"/>
        <v>250287</v>
      </c>
      <c r="F123" s="180"/>
      <c r="G123" s="180">
        <f t="shared" si="27"/>
        <v>250287</v>
      </c>
      <c r="H123" s="181">
        <f t="shared" si="28"/>
        <v>0.30459722421453922</v>
      </c>
      <c r="J123" s="265">
        <v>20095.350350128996</v>
      </c>
      <c r="K123" s="265">
        <v>21075.782762070237</v>
      </c>
      <c r="M123" s="242">
        <f t="shared" si="29"/>
        <v>43.034215955983491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'[8]Sch C'!D132</f>
        <v>0</v>
      </c>
      <c r="D124" s="277">
        <f>'[8]Sch C'!F132</f>
        <v>38301</v>
      </c>
      <c r="E124" s="263">
        <f t="shared" si="26"/>
        <v>38301</v>
      </c>
      <c r="F124" s="180"/>
      <c r="G124" s="180">
        <f t="shared" si="27"/>
        <v>38301</v>
      </c>
      <c r="H124" s="181">
        <f t="shared" si="28"/>
        <v>4.6612002559625818E-2</v>
      </c>
      <c r="J124" s="136"/>
      <c r="K124" s="136"/>
      <c r="M124" s="242">
        <f t="shared" si="29"/>
        <v>6.5854539202200826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'[8]Sch C'!D133</f>
        <v>0</v>
      </c>
      <c r="D125" s="277">
        <f>'[8]Sch C'!F133</f>
        <v>0</v>
      </c>
      <c r="E125" s="263">
        <f t="shared" si="26"/>
        <v>0</v>
      </c>
      <c r="F125" s="180"/>
      <c r="G125" s="180">
        <f t="shared" si="27"/>
        <v>0</v>
      </c>
      <c r="H125" s="181">
        <f t="shared" si="28"/>
        <v>0</v>
      </c>
      <c r="J125" s="265">
        <v>0</v>
      </c>
      <c r="K125" s="265">
        <v>0</v>
      </c>
      <c r="M125" s="242">
        <f t="shared" si="29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'[8]Sch C'!D134</f>
        <v>5387</v>
      </c>
      <c r="D126" s="277">
        <f>'[8]Sch C'!F134</f>
        <v>15</v>
      </c>
      <c r="E126" s="263">
        <f t="shared" si="26"/>
        <v>5402</v>
      </c>
      <c r="F126" s="180"/>
      <c r="G126" s="180">
        <f t="shared" si="27"/>
        <v>5402</v>
      </c>
      <c r="H126" s="181">
        <f t="shared" si="28"/>
        <v>6.5741896511082908E-3</v>
      </c>
      <c r="J126" s="136"/>
      <c r="K126" s="136"/>
      <c r="M126" s="242">
        <f t="shared" si="29"/>
        <v>0.92881705639614853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'[8]Sch C'!D135</f>
        <v>0</v>
      </c>
      <c r="D127" s="277">
        <f>'[8]Sch C'!F135</f>
        <v>0</v>
      </c>
      <c r="E127" s="263">
        <f t="shared" si="26"/>
        <v>0</v>
      </c>
      <c r="F127" s="180"/>
      <c r="G127" s="180">
        <f t="shared" si="27"/>
        <v>0</v>
      </c>
      <c r="H127" s="181">
        <f t="shared" si="28"/>
        <v>0</v>
      </c>
      <c r="J127" s="136"/>
      <c r="K127" s="136"/>
      <c r="M127" s="242">
        <f t="shared" si="29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'[8]Sch C'!D136</f>
        <v>0</v>
      </c>
      <c r="D128" s="277">
        <f>'[8]Sch C'!F136</f>
        <v>0</v>
      </c>
      <c r="E128" s="263">
        <f t="shared" si="26"/>
        <v>0</v>
      </c>
      <c r="F128" s="180"/>
      <c r="G128" s="180">
        <f t="shared" si="27"/>
        <v>0</v>
      </c>
      <c r="H128" s="181">
        <f t="shared" si="28"/>
        <v>0</v>
      </c>
      <c r="J128" s="136"/>
      <c r="K128" s="136"/>
      <c r="M128" s="242">
        <f t="shared" si="29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'[8]Sch C'!D137</f>
        <v>0</v>
      </c>
      <c r="D129" s="277">
        <f>'[8]Sch C'!F137</f>
        <v>0</v>
      </c>
      <c r="E129" s="263">
        <f t="shared" si="26"/>
        <v>0</v>
      </c>
      <c r="F129" s="180"/>
      <c r="G129" s="180">
        <f t="shared" si="27"/>
        <v>0</v>
      </c>
      <c r="H129" s="181">
        <f t="shared" si="28"/>
        <v>0</v>
      </c>
      <c r="J129" s="136"/>
      <c r="K129" s="136"/>
      <c r="M129" s="242">
        <f t="shared" si="29"/>
        <v>0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'[8]Sch C'!D138</f>
        <v>0</v>
      </c>
      <c r="D130" s="277">
        <f>'[8]Sch C'!F138</f>
        <v>0</v>
      </c>
      <c r="E130" s="263">
        <f t="shared" si="26"/>
        <v>0</v>
      </c>
      <c r="F130" s="180"/>
      <c r="G130" s="180">
        <f t="shared" si="27"/>
        <v>0</v>
      </c>
      <c r="H130" s="181">
        <f t="shared" si="28"/>
        <v>0</v>
      </c>
      <c r="J130" s="136"/>
      <c r="K130" s="136"/>
      <c r="M130" s="242">
        <f t="shared" si="29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'[8]Sch C'!D139</f>
        <v>65</v>
      </c>
      <c r="D131" s="277">
        <f>'[8]Sch C'!F139</f>
        <v>118</v>
      </c>
      <c r="E131" s="263">
        <f t="shared" si="26"/>
        <v>183</v>
      </c>
      <c r="F131" s="180"/>
      <c r="G131" s="180">
        <f t="shared" si="27"/>
        <v>183</v>
      </c>
      <c r="H131" s="181">
        <f t="shared" si="28"/>
        <v>2.2270949762177292E-4</v>
      </c>
      <c r="J131" s="136"/>
      <c r="K131" s="136"/>
      <c r="M131" s="242">
        <f t="shared" si="29"/>
        <v>3.1464924346629987E-2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'[8]Sch C'!D141</f>
        <v>0</v>
      </c>
      <c r="D133" s="277">
        <f>'[8]Sch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'[8]Sch C'!D142</f>
        <v>0</v>
      </c>
      <c r="D134" s="277">
        <f>'[8]Sch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'[8]Sch C'!D143</f>
        <v>0</v>
      </c>
      <c r="D135" s="277">
        <f>'[8]Sch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'[8]Sch C'!D144</f>
        <v>0</v>
      </c>
      <c r="D136" s="277">
        <f>'[8]Sch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'[8]Sch C'!D145</f>
        <v>0</v>
      </c>
      <c r="D137" s="277">
        <f>'[8]Sch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'[8]Sch C'!D146</f>
        <v>0</v>
      </c>
      <c r="D138" s="277">
        <f>'[8]Sch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255739</v>
      </c>
      <c r="D139" s="277">
        <f>SUM(D121:D138)</f>
        <v>78338</v>
      </c>
      <c r="E139" s="182">
        <f>SUM(E121:E138)</f>
        <v>334077</v>
      </c>
      <c r="F139" s="182">
        <f>SUM(F121:F138)</f>
        <v>0</v>
      </c>
      <c r="G139" s="183">
        <f t="shared" si="33"/>
        <v>334077</v>
      </c>
      <c r="H139" s="181">
        <f t="shared" si="31"/>
        <v>0.40656896632234441</v>
      </c>
      <c r="J139" s="136"/>
      <c r="K139" s="136"/>
      <c r="M139" s="242">
        <f t="shared" si="32"/>
        <v>57.44102475928473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'[8]Sch C'!D150</f>
        <v>0</v>
      </c>
      <c r="D142" s="277">
        <f>'[8]Sch C'!F150</f>
        <v>0</v>
      </c>
      <c r="E142" s="263">
        <f t="shared" ref="E142:E146" si="34">SUM(C142:D142)</f>
        <v>0</v>
      </c>
      <c r="F142" s="180"/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5">
        <v>0</v>
      </c>
      <c r="K142" s="265">
        <v>0</v>
      </c>
      <c r="M142" s="242">
        <f t="shared" ref="M142:M147" si="37">IFERROR(G142/G$198,0)</f>
        <v>0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'[8]Sch C'!D151</f>
        <v>0</v>
      </c>
      <c r="D143" s="277">
        <f>'[8]Sch C'!F151</f>
        <v>0</v>
      </c>
      <c r="E143" s="263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42">
        <f t="shared" si="37"/>
        <v>0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'[8]Sch C'!D152</f>
        <v>2608</v>
      </c>
      <c r="D144" s="277">
        <f>'[8]Sch C'!F152</f>
        <v>116</v>
      </c>
      <c r="E144" s="263">
        <f t="shared" si="34"/>
        <v>2724</v>
      </c>
      <c r="F144" s="183"/>
      <c r="G144" s="183">
        <f t="shared" si="35"/>
        <v>2724</v>
      </c>
      <c r="H144" s="181">
        <f t="shared" si="36"/>
        <v>3.3150856367306523E-3</v>
      </c>
      <c r="J144" s="136"/>
      <c r="K144" s="136"/>
      <c r="M144" s="242">
        <f t="shared" si="37"/>
        <v>0.46836313617606601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'[8]Sch C'!D153</f>
        <v>363</v>
      </c>
      <c r="D145" s="277">
        <f>'[8]Sch C'!F153</f>
        <v>173</v>
      </c>
      <c r="E145" s="263">
        <f t="shared" si="34"/>
        <v>536</v>
      </c>
      <c r="F145" s="183"/>
      <c r="G145" s="183">
        <f t="shared" si="35"/>
        <v>536</v>
      </c>
      <c r="H145" s="181">
        <f t="shared" si="36"/>
        <v>6.5230759959164085E-4</v>
      </c>
      <c r="J145" s="136"/>
      <c r="K145" s="136"/>
      <c r="M145" s="242">
        <f t="shared" si="37"/>
        <v>9.2159559834938107E-2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'[8]Sch C'!D154</f>
        <v>0</v>
      </c>
      <c r="D146" s="277">
        <f>'[8]Sch C'!F154</f>
        <v>47</v>
      </c>
      <c r="E146" s="263">
        <f t="shared" si="34"/>
        <v>47</v>
      </c>
      <c r="F146" s="183"/>
      <c r="G146" s="183">
        <f t="shared" si="35"/>
        <v>47</v>
      </c>
      <c r="H146" s="181">
        <f t="shared" si="36"/>
        <v>5.7198614143296863E-5</v>
      </c>
      <c r="J146" s="136"/>
      <c r="K146" s="136"/>
      <c r="M146" s="242">
        <f t="shared" si="37"/>
        <v>8.0811554332874836E-3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2971</v>
      </c>
      <c r="D147" s="277">
        <f>SUM(D142:D146)</f>
        <v>336</v>
      </c>
      <c r="E147" s="183">
        <f>SUM(E142:E146)</f>
        <v>3307</v>
      </c>
      <c r="F147" s="183">
        <f>SUM(F142:F146)</f>
        <v>0</v>
      </c>
      <c r="G147" s="183">
        <f t="shared" si="35"/>
        <v>3307</v>
      </c>
      <c r="H147" s="204">
        <f t="shared" si="36"/>
        <v>4.0245918504655904E-3</v>
      </c>
      <c r="J147" s="136"/>
      <c r="K147" s="136"/>
      <c r="M147" s="242">
        <f t="shared" si="37"/>
        <v>0.5686038514442916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'[8]Sch C'!D158</f>
        <v>0</v>
      </c>
      <c r="D150" s="277">
        <f>'[8]Sch C'!F158</f>
        <v>0</v>
      </c>
      <c r="E150" s="263">
        <f t="shared" ref="E150:E163" si="38">SUM(C150:D150)</f>
        <v>0</v>
      </c>
      <c r="F150" s="183"/>
      <c r="G150" s="183">
        <f>IF(ISERROR(E150+F150),"",(E150+F150))</f>
        <v>0</v>
      </c>
      <c r="H150" s="181">
        <f>IF(ISERROR(G150/$G$183),"",(G150/$G$183))</f>
        <v>0</v>
      </c>
      <c r="J150" s="265">
        <v>0</v>
      </c>
      <c r="K150" s="265">
        <v>0</v>
      </c>
      <c r="M150" s="242">
        <f t="shared" ref="M150:M164" si="39">IFERROR(G150/G$198,0)</f>
        <v>0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'[8]Sch C'!D159</f>
        <v>0</v>
      </c>
      <c r="D151" s="277">
        <f>'[8]Sch C'!F159</f>
        <v>0</v>
      </c>
      <c r="E151" s="263">
        <f t="shared" si="38"/>
        <v>0</v>
      </c>
      <c r="F151" s="183"/>
      <c r="G151" s="183">
        <f>IF(ISERROR(E151+F151),"",(E151+F151))</f>
        <v>0</v>
      </c>
      <c r="H151" s="181">
        <f>IF(ISERROR(G151/$G$183),"",(G151/$G$183))</f>
        <v>0</v>
      </c>
      <c r="J151" s="136"/>
      <c r="K151" s="136"/>
      <c r="M151" s="242">
        <f t="shared" si="39"/>
        <v>0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'[8]Sch C'!D160</f>
        <v>7360</v>
      </c>
      <c r="D152" s="277">
        <f>'[8]Sch C'!F160</f>
        <v>346</v>
      </c>
      <c r="E152" s="263">
        <f t="shared" si="38"/>
        <v>7706</v>
      </c>
      <c r="F152" s="183"/>
      <c r="G152" s="183">
        <f t="shared" ref="G152:G163" si="40">IF(ISERROR(E152+F152),"",(E152+F152))</f>
        <v>7706</v>
      </c>
      <c r="H152" s="181">
        <f t="shared" ref="H152:H163" si="41">IF(ISERROR(G152/$G$183),"",(G152/$G$183))</f>
        <v>9.3781387359201194E-3</v>
      </c>
      <c r="J152" s="136"/>
      <c r="K152" s="136"/>
      <c r="M152" s="242">
        <f t="shared" si="39"/>
        <v>1.3249656121045392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'[8]Sch C'!D161</f>
        <v>0</v>
      </c>
      <c r="D153" s="277">
        <f>'[8]Sch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'[8]Sch C'!D162</f>
        <v>0</v>
      </c>
      <c r="D154" s="277">
        <f>'[8]Sch C'!F162</f>
        <v>0</v>
      </c>
      <c r="E154" s="263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42">
        <f t="shared" si="39"/>
        <v>0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'[8]Sch C'!D163</f>
        <v>0</v>
      </c>
      <c r="D155" s="277">
        <f>'[8]Sch C'!F163</f>
        <v>0</v>
      </c>
      <c r="E155" s="263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42">
        <f t="shared" si="39"/>
        <v>0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'[8]Sch C'!D164</f>
        <v>0</v>
      </c>
      <c r="D156" s="277">
        <f>'[8]Sch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'[8]Sch C'!D165</f>
        <v>1500</v>
      </c>
      <c r="D157" s="277">
        <f>'[8]Sch C'!F165</f>
        <v>0</v>
      </c>
      <c r="E157" s="263">
        <f t="shared" si="38"/>
        <v>1500</v>
      </c>
      <c r="F157" s="183"/>
      <c r="G157" s="183">
        <f t="shared" si="40"/>
        <v>1500</v>
      </c>
      <c r="H157" s="181">
        <f t="shared" si="41"/>
        <v>1.8254876854243681E-3</v>
      </c>
      <c r="J157" s="206"/>
      <c r="K157" s="206"/>
      <c r="M157" s="242">
        <f t="shared" si="39"/>
        <v>0.25790921595598348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'[8]Sch C'!D166</f>
        <v>-245</v>
      </c>
      <c r="D158" s="277">
        <f>'[8]Sch C'!F166</f>
        <v>0</v>
      </c>
      <c r="E158" s="263">
        <f t="shared" si="38"/>
        <v>-245</v>
      </c>
      <c r="F158" s="183"/>
      <c r="G158" s="183">
        <f t="shared" si="40"/>
        <v>-245</v>
      </c>
      <c r="H158" s="181">
        <f t="shared" si="41"/>
        <v>-2.9816298861931346E-4</v>
      </c>
      <c r="J158" s="206"/>
      <c r="K158" s="206"/>
      <c r="M158" s="242">
        <f t="shared" si="39"/>
        <v>-4.2125171939477304E-2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'[8]Sch C'!D167</f>
        <v>78805</v>
      </c>
      <c r="D159" s="277">
        <f>'[8]Sch C'!F167</f>
        <v>0</v>
      </c>
      <c r="E159" s="263">
        <f t="shared" si="38"/>
        <v>78805</v>
      </c>
      <c r="F159" s="183"/>
      <c r="G159" s="183">
        <f t="shared" si="40"/>
        <v>78805</v>
      </c>
      <c r="H159" s="181">
        <f t="shared" si="41"/>
        <v>9.5905038033244877E-2</v>
      </c>
      <c r="J159" s="206"/>
      <c r="K159" s="206"/>
      <c r="M159" s="242">
        <f t="shared" si="39"/>
        <v>13.549690508940852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'[8]Sch C'!D168</f>
        <v>0</v>
      </c>
      <c r="D160" s="277">
        <f>'[8]Sch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'[8]Sch C'!D169</f>
        <v>0</v>
      </c>
      <c r="D161" s="277">
        <f>'[8]Sch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'[8]Sch C'!D170</f>
        <v>0</v>
      </c>
      <c r="D162" s="277">
        <f>'[8]Sch C'!F170</f>
        <v>0</v>
      </c>
      <c r="E162" s="263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42">
        <f t="shared" si="39"/>
        <v>0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'[8]Sch C'!D171</f>
        <v>0</v>
      </c>
      <c r="D163" s="277">
        <f>'[8]Sch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87420</v>
      </c>
      <c r="D164" s="277">
        <f>SUM(D150:D163)</f>
        <v>346</v>
      </c>
      <c r="E164" s="183">
        <f>SUM(E150:E163)</f>
        <v>87766</v>
      </c>
      <c r="F164" s="183">
        <f>SUM(F150:F163)</f>
        <v>0</v>
      </c>
      <c r="G164" s="183">
        <f>IF(ISERROR(E164+F164),"",(E164+F164))</f>
        <v>87766</v>
      </c>
      <c r="H164" s="181">
        <f>IF(ISERROR(G164/$G$183),"",(G164/$G$183))</f>
        <v>0.10681050146597006</v>
      </c>
      <c r="J164" s="136"/>
      <c r="K164" s="136"/>
      <c r="M164" s="242">
        <f t="shared" si="39"/>
        <v>15.090440165061898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'[8]Sch C'!D186</f>
        <v>0</v>
      </c>
      <c r="D167" s="277">
        <f>'[8]Sch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'[8]Sch C'!D187</f>
        <v>0</v>
      </c>
      <c r="D168" s="277">
        <f>'[8]Sch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'[8]Sch C'!D188</f>
        <v>0</v>
      </c>
      <c r="D169" s="277">
        <f>'[8]Sch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'[8]Sch C'!D189</f>
        <v>4575</v>
      </c>
      <c r="D170" s="277">
        <f>'[8]Sch C'!F189</f>
        <v>0</v>
      </c>
      <c r="E170" s="263">
        <f t="shared" si="42"/>
        <v>4575</v>
      </c>
      <c r="F170" s="183"/>
      <c r="G170" s="183">
        <f>IF(ISERROR(E170+F170),"",(E170+F170))</f>
        <v>4575</v>
      </c>
      <c r="H170" s="181">
        <f>IF(ISERROR(G170/$G$183),"",(G170/$G$183))</f>
        <v>5.5677374405443229E-3</v>
      </c>
      <c r="I170" s="215"/>
      <c r="J170" s="211"/>
      <c r="K170" s="42"/>
      <c r="M170" s="242">
        <f t="shared" si="43"/>
        <v>0.78662310866574969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'[8]Sch C'!D190</f>
        <v>0</v>
      </c>
      <c r="D171" s="277">
        <f>'[8]Sch C'!F190</f>
        <v>0</v>
      </c>
      <c r="E171" s="263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42">
        <f t="shared" si="43"/>
        <v>0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'[8]Sch C'!D191</f>
        <v>0</v>
      </c>
      <c r="D172" s="277">
        <f>'[8]Sch C'!F191</f>
        <v>0</v>
      </c>
      <c r="E172" s="263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42">
        <f t="shared" si="43"/>
        <v>0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'[8]Sch C'!D192</f>
        <v>0</v>
      </c>
      <c r="D173" s="277">
        <f>'[8]Sch C'!F192</f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'[8]Sch C'!D193</f>
        <v>0</v>
      </c>
      <c r="D174" s="277">
        <f>'[8]Sch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'[8]Sch C'!D194</f>
        <v>0</v>
      </c>
      <c r="D175" s="277">
        <f>'[8]Sch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'[8]Sch C'!D195</f>
        <v>0</v>
      </c>
      <c r="D176" s="277">
        <f>'[8]Sch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'[8]Sch C'!D196</f>
        <v>0</v>
      </c>
      <c r="D177" s="277">
        <f>'[8]Sch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'[8]Sch C'!D197</f>
        <v>0</v>
      </c>
      <c r="D178" s="277">
        <f>'[8]Sch C'!F197</f>
        <v>0</v>
      </c>
      <c r="E178" s="263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42">
        <f t="shared" si="43"/>
        <v>0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'[8]Sch C'!D198</f>
        <v>0</v>
      </c>
      <c r="D179" s="277">
        <f>'[8]Sch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'[8]Sch C'!D199</f>
        <v>0</v>
      </c>
      <c r="D180" s="277">
        <f>'[8]Sch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4575</v>
      </c>
      <c r="D181" s="277">
        <f>SUM(D167:D180)</f>
        <v>0</v>
      </c>
      <c r="E181" s="218">
        <f>SUM(E167:E180)</f>
        <v>4575</v>
      </c>
      <c r="F181" s="218">
        <f>SUM(F167:F180)</f>
        <v>0</v>
      </c>
      <c r="G181" s="183">
        <f t="shared" si="44"/>
        <v>4575</v>
      </c>
      <c r="H181" s="181">
        <f>IF(ISERROR(G181/$G$183),"",(G181/$G$183))</f>
        <v>5.5677374405443229E-3</v>
      </c>
      <c r="I181" s="219"/>
      <c r="J181" s="211"/>
      <c r="K181" s="211"/>
      <c r="M181" s="242">
        <f t="shared" si="43"/>
        <v>0.78662310866574969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787013</v>
      </c>
      <c r="D183" s="277">
        <f>SUM(D21:D181)/2</f>
        <v>44384</v>
      </c>
      <c r="E183" s="262">
        <f>SUM(E21:E181)/2</f>
        <v>831397</v>
      </c>
      <c r="F183" s="179">
        <f>SUM(F21:F181)/2</f>
        <v>-9698.7699999999968</v>
      </c>
      <c r="G183" s="179">
        <f>SUM(G21:G181)/2</f>
        <v>821698.23</v>
      </c>
      <c r="H183" s="181">
        <f>IF(ISERROR(G183/$G$183),"",(G183/$G$183))</f>
        <v>1</v>
      </c>
      <c r="J183" s="265">
        <f>SUM(J21:J181)</f>
        <v>24791</v>
      </c>
      <c r="K183" s="265">
        <f>SUM(K21:K181)</f>
        <v>25936</v>
      </c>
      <c r="M183" s="242">
        <f>IFERROR(G183/G$198,0)</f>
        <v>141.28236416781291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'[8]Sch C'!D204</f>
        <v>787013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170013</v>
      </c>
      <c r="D190" s="277">
        <f>D17-D183</f>
        <v>-44384</v>
      </c>
      <c r="E190" s="263">
        <f>E17-E183</f>
        <v>125629</v>
      </c>
      <c r="F190" s="180">
        <f>F17-F183</f>
        <v>9698.7699999999968</v>
      </c>
      <c r="G190" s="180">
        <f>G17-G183</f>
        <v>135327.77000000002</v>
      </c>
      <c r="J190" s="136"/>
      <c r="K190" s="136"/>
      <c r="M190" s="242">
        <f>IFERROR(G190/G$198,0)</f>
        <v>23.268186038514447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'[8]Sch D'!C9</f>
        <v>5816</v>
      </c>
      <c r="D194" s="330"/>
      <c r="E194" s="268">
        <f>C194+D194</f>
        <v>5816</v>
      </c>
      <c r="F194" s="225"/>
      <c r="G194" s="227">
        <f>E194+F194</f>
        <v>5816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9">
        <f>'[8]Sch D'!D9</f>
        <v>0</v>
      </c>
      <c r="D195" s="330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9">
        <f>'[8]Sch D'!E9</f>
        <v>0</v>
      </c>
      <c r="D196" s="330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'[8]Sch D'!F9</f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5816</v>
      </c>
      <c r="D198" s="330"/>
      <c r="E198" s="269">
        <f>SUM(E194:E197)</f>
        <v>5816</v>
      </c>
      <c r="F198" s="232">
        <f>SUM(F194:F197)</f>
        <v>0</v>
      </c>
      <c r="G198" s="232">
        <f>SUM(G194:G197)</f>
        <v>5816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31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33"/>
      <c r="D200" s="36"/>
      <c r="E200" s="36"/>
      <c r="F200" s="274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'[8]Sch D'!G22</f>
        <v>16</v>
      </c>
      <c r="D201" s="329"/>
      <c r="E201" s="268">
        <f>C201+D201</f>
        <v>16</v>
      </c>
      <c r="F201" s="225"/>
      <c r="G201" s="227">
        <f>E201+F201</f>
        <v>16</v>
      </c>
      <c r="H201" s="285"/>
      <c r="I201" s="43"/>
      <c r="J201" s="136"/>
      <c r="K201" s="136"/>
    </row>
    <row r="202" spans="1:11">
      <c r="A202" s="42"/>
      <c r="B202" s="118" t="s">
        <v>310</v>
      </c>
      <c r="C202" s="278">
        <f>'[8]Sch D'!G24</f>
        <v>16</v>
      </c>
      <c r="D202" s="329"/>
      <c r="E202" s="268">
        <f>C202+D202</f>
        <v>16</v>
      </c>
      <c r="F202" s="228"/>
      <c r="G202" s="227">
        <f>E202+F202</f>
        <v>16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33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'[8]Sch D'!G28</f>
        <v>5840</v>
      </c>
      <c r="D205" s="290"/>
      <c r="E205" s="264">
        <f>E201*E203</f>
        <v>5840</v>
      </c>
      <c r="F205" s="36"/>
      <c r="G205" s="225">
        <f>G201*G203</f>
        <v>5840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'[8]Sch D'!G30</f>
        <v>0.99589041095890407</v>
      </c>
      <c r="D206" s="36"/>
      <c r="E206" s="270">
        <f>IFERROR(E198/E205,"0")</f>
        <v>0.99589041095890407</v>
      </c>
      <c r="F206" s="186"/>
      <c r="G206" s="238">
        <f>G198/G205</f>
        <v>0.99589041095890407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'[8]Sch D'!G32</f>
        <v>0.99589041095890407</v>
      </c>
      <c r="D207" s="36"/>
      <c r="E207" s="270">
        <f>IFERROR((E194+E195)/E205,"0")</f>
        <v>0.99589041095890407</v>
      </c>
      <c r="F207" s="186"/>
      <c r="G207" s="238">
        <f>(G194+G195)/G205</f>
        <v>0.99589041095890407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'[8]Sch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B212" s="295" t="s">
        <v>377</v>
      </c>
      <c r="F212" s="51" t="s">
        <v>307</v>
      </c>
      <c r="G212" s="239"/>
    </row>
    <row r="213" spans="1:11">
      <c r="B213" s="295" t="s">
        <v>388</v>
      </c>
      <c r="F213" s="51" t="s">
        <v>308</v>
      </c>
      <c r="G213" s="239"/>
    </row>
    <row r="214" spans="1:11">
      <c r="B214" s="295" t="s">
        <v>389</v>
      </c>
    </row>
    <row r="215" spans="1:11">
      <c r="B215" s="295"/>
    </row>
  </sheetData>
  <conditionalFormatting sqref="D2">
    <cfRule type="cellIs" dxfId="21" priority="4" stopIfTrue="1" operator="equal">
      <formula>0</formula>
    </cfRule>
  </conditionalFormatting>
  <conditionalFormatting sqref="D2">
    <cfRule type="cellIs" dxfId="20" priority="3" stopIfTrue="1" operator="equal">
      <formula>0</formula>
    </cfRule>
  </conditionalFormatting>
  <conditionalFormatting sqref="C2">
    <cfRule type="cellIs" dxfId="19" priority="2" stopIfTrue="1" operator="equal">
      <formula>0</formula>
    </cfRule>
  </conditionalFormatting>
  <conditionalFormatting sqref="C2">
    <cfRule type="cellIs" dxfId="18" priority="1" stopIfTrue="1" operator="equal">
      <formula>0</formula>
    </cfRule>
  </conditionalFormatting>
  <pageMargins left="0.75" right="0.75" top="1" bottom="1" header="0.5" footer="0.5"/>
  <pageSetup scale="30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N213"/>
  <sheetViews>
    <sheetView showGridLines="0" zoomScale="98" zoomScaleNormal="98" workbookViewId="0"/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3" width="11.69921875" style="52"/>
    <col min="14" max="14" width="12" style="52" bestFit="1" customWidth="1"/>
    <col min="15" max="16384" width="11.69921875" style="52"/>
  </cols>
  <sheetData>
    <row r="1" spans="1:14" ht="22.5">
      <c r="A1" s="163"/>
      <c r="B1" s="159" t="s">
        <v>333</v>
      </c>
      <c r="C1" s="295" t="s">
        <v>400</v>
      </c>
    </row>
    <row r="2" spans="1:14" ht="23" customHeight="1">
      <c r="A2" s="160" t="s">
        <v>381</v>
      </c>
      <c r="B2" s="161" t="s">
        <v>184</v>
      </c>
      <c r="C2" s="272" t="s">
        <v>373</v>
      </c>
      <c r="D2" s="267"/>
      <c r="E2" s="25"/>
    </row>
    <row r="3" spans="1:14">
      <c r="A3" s="24"/>
      <c r="B3" s="52" t="s">
        <v>185</v>
      </c>
      <c r="C3" s="276">
        <v>41821</v>
      </c>
      <c r="D3" s="25"/>
      <c r="E3" s="163"/>
    </row>
    <row r="4" spans="1:14">
      <c r="A4" s="24"/>
      <c r="B4" s="164" t="s">
        <v>186</v>
      </c>
      <c r="C4" s="165">
        <v>42185</v>
      </c>
      <c r="D4" s="25"/>
      <c r="E4" s="166"/>
      <c r="G4" s="167"/>
    </row>
    <row r="5" spans="1:14">
      <c r="A5" s="24"/>
      <c r="B5" s="164"/>
      <c r="C5" s="168"/>
      <c r="D5" s="25"/>
      <c r="E5" s="163"/>
      <c r="F5" s="52" t="s">
        <v>391</v>
      </c>
      <c r="G5" s="167"/>
    </row>
    <row r="6" spans="1:14">
      <c r="A6" s="24"/>
      <c r="B6" s="164"/>
      <c r="C6" s="168"/>
      <c r="D6" s="25"/>
      <c r="F6" s="295" t="s">
        <v>392</v>
      </c>
    </row>
    <row r="7" spans="1:14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</row>
    <row r="8" spans="1:14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</row>
    <row r="9" spans="1:14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43" t="s">
        <v>354</v>
      </c>
      <c r="N9" s="243" t="s">
        <v>352</v>
      </c>
    </row>
    <row r="10" spans="1:14">
      <c r="A10" s="24"/>
      <c r="C10" s="168"/>
      <c r="D10" s="25"/>
      <c r="F10" s="25"/>
      <c r="G10" s="25"/>
    </row>
    <row r="11" spans="1:14" s="43" customFormat="1">
      <c r="A11" s="42" t="s">
        <v>335</v>
      </c>
      <c r="B11" s="177" t="s">
        <v>190</v>
      </c>
      <c r="C11" s="28"/>
      <c r="D11" s="28"/>
      <c r="E11" s="28"/>
      <c r="F11" s="298"/>
      <c r="G11" s="28"/>
      <c r="H11" s="178"/>
      <c r="J11" s="136"/>
      <c r="K11" s="136"/>
    </row>
    <row r="12" spans="1:14" s="43" customFormat="1">
      <c r="A12" s="130" t="s">
        <v>62</v>
      </c>
      <c r="B12" s="116" t="s">
        <v>191</v>
      </c>
      <c r="C12" s="277">
        <f>'[9]Sch B'!E10</f>
        <v>879747</v>
      </c>
      <c r="D12" s="277">
        <f>'[9]Sch B'!G10</f>
        <v>0</v>
      </c>
      <c r="E12" s="263">
        <f>SUM(C12:D12)</f>
        <v>879747</v>
      </c>
      <c r="F12" s="180"/>
      <c r="G12" s="180">
        <f>IF(ISERROR(E12+F12)," ",(E12+F12))</f>
        <v>879747</v>
      </c>
      <c r="H12" s="181">
        <f t="shared" ref="H12:H17" si="0">IF(ISERROR(G12/$G$17),"",(G12/$G$17))</f>
        <v>0.996216685086877</v>
      </c>
      <c r="J12" s="250" t="s">
        <v>346</v>
      </c>
      <c r="K12" s="251">
        <f>G17</f>
        <v>883088</v>
      </c>
      <c r="M12" s="242">
        <f>IFERROR(G12/G$194,0)</f>
        <v>153.3461739585149</v>
      </c>
      <c r="N12" s="245">
        <f>SUMMARY!M12</f>
        <v>171.61819135699295</v>
      </c>
    </row>
    <row r="13" spans="1:14" s="43" customFormat="1">
      <c r="A13" s="130" t="s">
        <v>64</v>
      </c>
      <c r="B13" s="116" t="s">
        <v>192</v>
      </c>
      <c r="C13" s="277">
        <f>'[9]Sch B'!E15</f>
        <v>0</v>
      </c>
      <c r="D13" s="277">
        <f>'[9]Sch B'!G15</f>
        <v>0</v>
      </c>
      <c r="E13" s="263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52" t="s">
        <v>347</v>
      </c>
      <c r="K13" s="253">
        <f>G183</f>
        <v>770487.81</v>
      </c>
      <c r="M13" s="242">
        <f>IFERROR(G13/G$195,0)</f>
        <v>0</v>
      </c>
      <c r="N13" s="245">
        <f>SUMMARY!M13</f>
        <v>225.33536263736264</v>
      </c>
    </row>
    <row r="14" spans="1:14" s="43" customFormat="1">
      <c r="A14" s="130" t="s">
        <v>66</v>
      </c>
      <c r="B14" s="116" t="s">
        <v>193</v>
      </c>
      <c r="C14" s="277">
        <f>'[9]Sch B'!E20</f>
        <v>0</v>
      </c>
      <c r="D14" s="277">
        <f>'[9]Sch B'!G20</f>
        <v>0</v>
      </c>
      <c r="E14" s="263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52" t="s">
        <v>348</v>
      </c>
      <c r="K14" s="253">
        <f>G198</f>
        <v>5737</v>
      </c>
      <c r="M14" s="242">
        <f>IFERROR(G14/G$196,0)</f>
        <v>0</v>
      </c>
      <c r="N14" s="245">
        <f>SUMMARY!M14</f>
        <v>194.78328981723237</v>
      </c>
    </row>
    <row r="15" spans="1:14" s="43" customFormat="1">
      <c r="A15" s="130" t="s">
        <v>68</v>
      </c>
      <c r="B15" s="185" t="s">
        <v>194</v>
      </c>
      <c r="C15" s="277">
        <f>'[9]Sch B'!E25</f>
        <v>0</v>
      </c>
      <c r="D15" s="277">
        <f>'[9]Sch B'!G25</f>
        <v>0</v>
      </c>
      <c r="E15" s="263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52" t="s">
        <v>349</v>
      </c>
      <c r="K15" s="253">
        <f>G201</f>
        <v>16</v>
      </c>
      <c r="M15" s="242">
        <f>IFERROR(G15/G$197,0)</f>
        <v>0</v>
      </c>
      <c r="N15" s="245">
        <f>SUMMARY!M15</f>
        <v>0</v>
      </c>
    </row>
    <row r="16" spans="1:14" s="43" customFormat="1">
      <c r="A16" s="130" t="s">
        <v>145</v>
      </c>
      <c r="B16" s="118" t="s">
        <v>195</v>
      </c>
      <c r="C16" s="277">
        <f>'[9]Sch B'!E40</f>
        <v>3341</v>
      </c>
      <c r="D16" s="277">
        <f>'[9]Sch B'!G40</f>
        <v>0</v>
      </c>
      <c r="E16" s="263">
        <f t="shared" si="1"/>
        <v>3341</v>
      </c>
      <c r="F16" s="183"/>
      <c r="G16" s="183">
        <f>IF(ISERROR(E16+F16),"",(E16+F16))</f>
        <v>3341</v>
      </c>
      <c r="H16" s="184">
        <f t="shared" si="0"/>
        <v>3.783314913123041E-3</v>
      </c>
      <c r="J16" s="252" t="s">
        <v>350</v>
      </c>
      <c r="K16" s="253">
        <f>G205</f>
        <v>5840</v>
      </c>
      <c r="M16" s="248" t="s">
        <v>196</v>
      </c>
      <c r="N16" s="246" t="str">
        <f>SUMMARY!M16</f>
        <v>n/a</v>
      </c>
    </row>
    <row r="17" spans="1:14" s="43" customFormat="1">
      <c r="A17" s="42"/>
      <c r="B17" s="185" t="s">
        <v>91</v>
      </c>
      <c r="C17" s="277">
        <f>SUM(C12:C16)</f>
        <v>883088</v>
      </c>
      <c r="D17" s="277">
        <f>SUM(D12:D16)</f>
        <v>0</v>
      </c>
      <c r="E17" s="183">
        <f>SUM(E12:E16)</f>
        <v>883088</v>
      </c>
      <c r="F17" s="183">
        <f>SUM(F12:F16)</f>
        <v>0</v>
      </c>
      <c r="G17" s="183">
        <f>IF(ISERROR(E17+F17),"",(E17+F17))</f>
        <v>883088</v>
      </c>
      <c r="H17" s="184">
        <f t="shared" si="0"/>
        <v>1</v>
      </c>
      <c r="J17" s="252"/>
      <c r="K17" s="253"/>
      <c r="M17" s="242">
        <f>IFERROR(G17/G$198,0)</f>
        <v>153.92853407704376</v>
      </c>
      <c r="N17" s="245">
        <f>SUMMARY!M17</f>
        <v>173.07279447667307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52" t="s">
        <v>188</v>
      </c>
      <c r="K18" s="253">
        <f>J183</f>
        <v>2510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4" t="s">
        <v>309</v>
      </c>
      <c r="K19" s="255">
        <f>K183</f>
        <v>2545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7">
        <f>'[9]Sch C'!D10</f>
        <v>61860</v>
      </c>
      <c r="D21" s="277">
        <f>'[9]Sch C'!F10</f>
        <v>301</v>
      </c>
      <c r="E21" s="263">
        <f t="shared" ref="E21:E56" si="2">SUM(C21:D21)</f>
        <v>62161</v>
      </c>
      <c r="F21" s="180"/>
      <c r="G21" s="180">
        <f t="shared" ref="G21:G57" si="3">IF(ISERROR(E21+F21),"",(E21+F21))</f>
        <v>62161</v>
      </c>
      <c r="H21" s="181">
        <f>IF(ISERROR(G21/$G$183),"",(G21/$G$183))</f>
        <v>8.0677460685588259E-2</v>
      </c>
      <c r="J21" s="265">
        <v>1750</v>
      </c>
      <c r="K21" s="265">
        <v>1761</v>
      </c>
      <c r="M21" s="242">
        <f>IFERROR(G21/G$198,0)</f>
        <v>10.835105455813142</v>
      </c>
      <c r="N21" s="247">
        <f>SUMMARY!M21</f>
        <v>5.3120955690623539</v>
      </c>
    </row>
    <row r="22" spans="1:14" s="43" customFormat="1">
      <c r="A22" s="130" t="s">
        <v>199</v>
      </c>
      <c r="B22" s="116" t="s">
        <v>200</v>
      </c>
      <c r="C22" s="277">
        <f>'[9]Sch C'!D11</f>
        <v>0</v>
      </c>
      <c r="D22" s="277">
        <f>'[9]Sch C'!F11</f>
        <v>0</v>
      </c>
      <c r="E22" s="263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42">
        <f t="shared" ref="M22:M57" si="5">IFERROR(G22/G$198,0)</f>
        <v>0</v>
      </c>
      <c r="N22" s="247">
        <f>SUMMARY!M22</f>
        <v>0.69265417826205344</v>
      </c>
    </row>
    <row r="23" spans="1:14" s="43" customFormat="1">
      <c r="A23" s="130" t="s">
        <v>201</v>
      </c>
      <c r="B23" s="116" t="s">
        <v>22</v>
      </c>
      <c r="C23" s="277">
        <f>'[9]Sch C'!D12</f>
        <v>0</v>
      </c>
      <c r="D23" s="277">
        <f>'[9]Sch C'!F12</f>
        <v>3424</v>
      </c>
      <c r="E23" s="263">
        <f t="shared" si="2"/>
        <v>3424</v>
      </c>
      <c r="F23" s="183"/>
      <c r="G23" s="183">
        <f t="shared" si="3"/>
        <v>3424</v>
      </c>
      <c r="H23" s="181">
        <f t="shared" si="4"/>
        <v>4.443937925507218E-3</v>
      </c>
      <c r="J23" s="189">
        <v>74</v>
      </c>
      <c r="K23" s="189">
        <v>78</v>
      </c>
      <c r="M23" s="242">
        <f t="shared" si="5"/>
        <v>0.59682761024925923</v>
      </c>
      <c r="N23" s="247">
        <f>SUMMARY!M23</f>
        <v>2.7326951140155344</v>
      </c>
    </row>
    <row r="24" spans="1:14" s="43" customFormat="1">
      <c r="A24" s="130" t="s">
        <v>202</v>
      </c>
      <c r="B24" s="116" t="s">
        <v>23</v>
      </c>
      <c r="C24" s="277">
        <f>'[9]Sch C'!D13</f>
        <v>79188</v>
      </c>
      <c r="D24" s="277">
        <f>'[9]Sch C'!F13</f>
        <v>-4795</v>
      </c>
      <c r="E24" s="263">
        <f t="shared" si="2"/>
        <v>74393</v>
      </c>
      <c r="F24" s="183"/>
      <c r="G24" s="183">
        <f t="shared" si="3"/>
        <v>74393</v>
      </c>
      <c r="H24" s="181">
        <f t="shared" si="4"/>
        <v>9.6553117433486713E-2</v>
      </c>
      <c r="J24" s="136"/>
      <c r="K24" s="136"/>
      <c r="M24" s="242">
        <f t="shared" si="5"/>
        <v>12.967230259717622</v>
      </c>
      <c r="N24" s="247">
        <f>SUMMARY!M24</f>
        <v>2.2209191853462</v>
      </c>
    </row>
    <row r="25" spans="1:14" s="43" customFormat="1">
      <c r="A25" s="130" t="s">
        <v>164</v>
      </c>
      <c r="B25" s="116" t="s">
        <v>163</v>
      </c>
      <c r="C25" s="277">
        <f>'[9]Sch C'!D14</f>
        <v>0</v>
      </c>
      <c r="D25" s="277">
        <f>'[9]Sch C'!F14</f>
        <v>0</v>
      </c>
      <c r="E25" s="263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42">
        <f t="shared" si="5"/>
        <v>0</v>
      </c>
      <c r="N25" s="247">
        <f>SUMMARY!M25</f>
        <v>9.9685713098979611E-2</v>
      </c>
    </row>
    <row r="26" spans="1:14" s="43" customFormat="1">
      <c r="A26" s="130" t="s">
        <v>203</v>
      </c>
      <c r="B26" s="116" t="s">
        <v>24</v>
      </c>
      <c r="C26" s="277">
        <f>'[9]Sch C'!D15</f>
        <v>0</v>
      </c>
      <c r="D26" s="277">
        <f>'[9]Sch C'!F15</f>
        <v>0</v>
      </c>
      <c r="E26" s="263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42">
        <f t="shared" si="5"/>
        <v>0</v>
      </c>
      <c r="N26" s="247">
        <f>SUMMARY!M26</f>
        <v>3.45666671281746</v>
      </c>
    </row>
    <row r="27" spans="1:14" s="43" customFormat="1">
      <c r="A27" s="130" t="s">
        <v>204</v>
      </c>
      <c r="B27" s="116" t="s">
        <v>165</v>
      </c>
      <c r="C27" s="277">
        <f>'[9]Sch C'!D16</f>
        <v>0</v>
      </c>
      <c r="D27" s="277">
        <f>'[9]Sch C'!F16</f>
        <v>0</v>
      </c>
      <c r="E27" s="263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42">
        <f t="shared" si="5"/>
        <v>0</v>
      </c>
      <c r="N27" s="247">
        <f>SUMMARY!M27</f>
        <v>6.515845874811359</v>
      </c>
    </row>
    <row r="28" spans="1:14" s="43" customFormat="1">
      <c r="A28" s="130" t="s">
        <v>205</v>
      </c>
      <c r="B28" s="116" t="s">
        <v>25</v>
      </c>
      <c r="C28" s="277">
        <f>'[9]Sch C'!D17</f>
        <v>0</v>
      </c>
      <c r="D28" s="277">
        <f>'[9]Sch C'!F17</f>
        <v>27</v>
      </c>
      <c r="E28" s="263">
        <f t="shared" si="2"/>
        <v>27</v>
      </c>
      <c r="F28" s="183"/>
      <c r="G28" s="183">
        <f t="shared" si="3"/>
        <v>27</v>
      </c>
      <c r="H28" s="181">
        <f t="shared" si="4"/>
        <v>3.5042734809782385E-5</v>
      </c>
      <c r="J28" s="136"/>
      <c r="K28" s="136"/>
      <c r="M28" s="242">
        <f t="shared" si="5"/>
        <v>4.7062924873627334E-3</v>
      </c>
      <c r="N28" s="247">
        <f>SUMMARY!M28</f>
        <v>2.3157775716375686E-2</v>
      </c>
    </row>
    <row r="29" spans="1:14" s="43" customFormat="1">
      <c r="A29" s="130" t="s">
        <v>206</v>
      </c>
      <c r="B29" s="116" t="s">
        <v>26</v>
      </c>
      <c r="C29" s="277">
        <f>'[9]Sch C'!D18</f>
        <v>3353</v>
      </c>
      <c r="D29" s="277">
        <f>'[9]Sch C'!F18</f>
        <v>1022</v>
      </c>
      <c r="E29" s="263">
        <f t="shared" si="2"/>
        <v>4375</v>
      </c>
      <c r="F29" s="183"/>
      <c r="G29" s="183">
        <f t="shared" si="3"/>
        <v>4375</v>
      </c>
      <c r="H29" s="181">
        <f t="shared" si="4"/>
        <v>5.6782209182517753E-3</v>
      </c>
      <c r="J29" s="136"/>
      <c r="K29" s="136"/>
      <c r="M29" s="242">
        <f t="shared" si="5"/>
        <v>0.76259369008192435</v>
      </c>
      <c r="N29" s="247">
        <f>SUMMARY!M29</f>
        <v>0.7463265353215095</v>
      </c>
    </row>
    <row r="30" spans="1:14" s="43" customFormat="1">
      <c r="A30" s="130" t="s">
        <v>207</v>
      </c>
      <c r="B30" s="116" t="s">
        <v>208</v>
      </c>
      <c r="C30" s="277">
        <f>'[9]Sch C'!D19</f>
        <v>3008</v>
      </c>
      <c r="D30" s="277">
        <f>'[9]Sch C'!F19</f>
        <v>384</v>
      </c>
      <c r="E30" s="263">
        <f t="shared" si="2"/>
        <v>3392</v>
      </c>
      <c r="F30" s="183"/>
      <c r="G30" s="183">
        <f t="shared" si="3"/>
        <v>3392</v>
      </c>
      <c r="H30" s="181">
        <f t="shared" si="4"/>
        <v>4.4024057953622906E-3</v>
      </c>
      <c r="J30" s="136"/>
      <c r="K30" s="136"/>
      <c r="M30" s="242">
        <f t="shared" si="5"/>
        <v>0.59124978211608858</v>
      </c>
      <c r="N30" s="247">
        <f>SUMMARY!M30</f>
        <v>0.45658714885015295</v>
      </c>
    </row>
    <row r="31" spans="1:14" s="43" customFormat="1">
      <c r="A31" s="130" t="s">
        <v>209</v>
      </c>
      <c r="B31" s="116" t="s">
        <v>210</v>
      </c>
      <c r="C31" s="277">
        <f>'[9]Sch C'!D20</f>
        <v>360</v>
      </c>
      <c r="D31" s="277">
        <f>'[9]Sch C'!F20</f>
        <v>998</v>
      </c>
      <c r="E31" s="263">
        <f t="shared" si="2"/>
        <v>1358</v>
      </c>
      <c r="F31" s="183"/>
      <c r="G31" s="183">
        <f t="shared" si="3"/>
        <v>1358</v>
      </c>
      <c r="H31" s="181">
        <f t="shared" si="4"/>
        <v>1.7625197730253511E-3</v>
      </c>
      <c r="J31" s="136"/>
      <c r="K31" s="136"/>
      <c r="M31" s="242">
        <f t="shared" si="5"/>
        <v>0.23670908140142932</v>
      </c>
      <c r="N31" s="247">
        <f>SUMMARY!M31</f>
        <v>0.41780022244682274</v>
      </c>
    </row>
    <row r="32" spans="1:14" s="43" customFormat="1">
      <c r="A32" s="130" t="s">
        <v>211</v>
      </c>
      <c r="B32" s="116" t="s">
        <v>29</v>
      </c>
      <c r="C32" s="277">
        <f>'[9]Sch C'!D21</f>
        <v>0</v>
      </c>
      <c r="D32" s="277">
        <f>'[9]Sch C'!F21</f>
        <v>2465</v>
      </c>
      <c r="E32" s="263">
        <f t="shared" si="2"/>
        <v>2465</v>
      </c>
      <c r="F32" s="183">
        <v>165</v>
      </c>
      <c r="G32" s="183">
        <f t="shared" si="3"/>
        <v>2630</v>
      </c>
      <c r="H32" s="181">
        <f t="shared" si="4"/>
        <v>3.4134219462862102E-3</v>
      </c>
      <c r="I32" s="43" t="s">
        <v>393</v>
      </c>
      <c r="J32" s="136"/>
      <c r="K32" s="136"/>
      <c r="M32" s="242">
        <f t="shared" si="5"/>
        <v>0.45842774969496253</v>
      </c>
      <c r="N32" s="247">
        <f>SUMMARY!M32</f>
        <v>0.55378713408189917</v>
      </c>
    </row>
    <row r="33" spans="1:14" s="43" customFormat="1">
      <c r="A33" s="42">
        <v>130</v>
      </c>
      <c r="B33" s="116" t="s">
        <v>166</v>
      </c>
      <c r="C33" s="277">
        <f>'[9]Sch C'!D22</f>
        <v>0</v>
      </c>
      <c r="D33" s="277">
        <f>'[9]Sch C'!F22</f>
        <v>0</v>
      </c>
      <c r="E33" s="263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42">
        <f t="shared" si="5"/>
        <v>0</v>
      </c>
      <c r="N33" s="247">
        <f>SUMMARY!M33</f>
        <v>3.4225428163982999E-3</v>
      </c>
    </row>
    <row r="34" spans="1:14" s="43" customFormat="1">
      <c r="A34" s="42">
        <v>140</v>
      </c>
      <c r="B34" s="116" t="s">
        <v>212</v>
      </c>
      <c r="C34" s="277">
        <f>'[9]Sch C'!D23</f>
        <v>0</v>
      </c>
      <c r="D34" s="277">
        <f>'[9]Sch C'!F23</f>
        <v>1284</v>
      </c>
      <c r="E34" s="263">
        <f t="shared" si="2"/>
        <v>1284</v>
      </c>
      <c r="F34" s="183"/>
      <c r="G34" s="183">
        <f t="shared" si="3"/>
        <v>1284</v>
      </c>
      <c r="H34" s="181">
        <f t="shared" si="4"/>
        <v>1.666476722065207E-3</v>
      </c>
      <c r="J34" s="136"/>
      <c r="K34" s="136"/>
      <c r="M34" s="242">
        <f t="shared" si="5"/>
        <v>0.2238103538434722</v>
      </c>
      <c r="N34" s="247">
        <f>SUMMARY!M34</f>
        <v>0.5341400491967454</v>
      </c>
    </row>
    <row r="35" spans="1:14" s="43" customFormat="1">
      <c r="A35" s="42">
        <v>150</v>
      </c>
      <c r="B35" s="116" t="s">
        <v>31</v>
      </c>
      <c r="C35" s="277">
        <f>'[9]Sch C'!D24</f>
        <v>1724</v>
      </c>
      <c r="D35" s="277">
        <f>'[9]Sch C'!F24</f>
        <v>1959</v>
      </c>
      <c r="E35" s="263">
        <f t="shared" si="2"/>
        <v>3683</v>
      </c>
      <c r="F35" s="183"/>
      <c r="G35" s="183">
        <f t="shared" si="3"/>
        <v>3683</v>
      </c>
      <c r="H35" s="181">
        <f t="shared" si="4"/>
        <v>4.7800886038677232E-3</v>
      </c>
      <c r="J35" s="136"/>
      <c r="K35" s="136"/>
      <c r="M35" s="242">
        <f t="shared" si="5"/>
        <v>0.64197315670210908</v>
      </c>
      <c r="N35" s="247">
        <f>SUMMARY!M35</f>
        <v>0.22902792584490564</v>
      </c>
    </row>
    <row r="36" spans="1:14" s="43" customFormat="1">
      <c r="A36" s="42">
        <v>160</v>
      </c>
      <c r="B36" s="116" t="s">
        <v>32</v>
      </c>
      <c r="C36" s="277">
        <f>'[9]Sch C'!D25</f>
        <v>0</v>
      </c>
      <c r="D36" s="277">
        <f>'[9]Sch C'!F25</f>
        <v>0</v>
      </c>
      <c r="E36" s="263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42">
        <f t="shared" si="5"/>
        <v>0</v>
      </c>
      <c r="N36" s="247">
        <f>SUMMARY!M36</f>
        <v>0.22299601718655535</v>
      </c>
    </row>
    <row r="37" spans="1:14" s="43" customFormat="1">
      <c r="A37" s="42">
        <v>170</v>
      </c>
      <c r="B37" s="116" t="s">
        <v>33</v>
      </c>
      <c r="C37" s="277">
        <f>'[9]Sch C'!D26</f>
        <v>48650</v>
      </c>
      <c r="D37" s="277">
        <f>'[9]Sch C'!F26</f>
        <v>0</v>
      </c>
      <c r="E37" s="263">
        <f t="shared" si="2"/>
        <v>48650</v>
      </c>
      <c r="F37" s="183"/>
      <c r="G37" s="183">
        <f t="shared" si="3"/>
        <v>48650</v>
      </c>
      <c r="H37" s="181">
        <f t="shared" si="4"/>
        <v>6.3141816610959745E-2</v>
      </c>
      <c r="J37" s="136"/>
      <c r="K37" s="136"/>
      <c r="M37" s="242">
        <f t="shared" si="5"/>
        <v>8.4800418337109988</v>
      </c>
      <c r="N37" s="247">
        <f>SUMMARY!M37</f>
        <v>7.4892168671918631</v>
      </c>
    </row>
    <row r="38" spans="1:14" s="43" customFormat="1">
      <c r="A38" s="42">
        <v>180</v>
      </c>
      <c r="B38" s="116" t="s">
        <v>213</v>
      </c>
      <c r="C38" s="277">
        <f>'[9]Sch C'!D27</f>
        <v>896</v>
      </c>
      <c r="D38" s="277">
        <f>'[9]Sch C'!F27</f>
        <v>420</v>
      </c>
      <c r="E38" s="263">
        <f t="shared" si="2"/>
        <v>1316</v>
      </c>
      <c r="F38" s="183"/>
      <c r="G38" s="183">
        <f t="shared" si="3"/>
        <v>1316</v>
      </c>
      <c r="H38" s="181">
        <f t="shared" si="4"/>
        <v>1.7080088522101341E-3</v>
      </c>
      <c r="J38" s="136"/>
      <c r="K38" s="136"/>
      <c r="M38" s="242">
        <f t="shared" si="5"/>
        <v>0.22938818197664285</v>
      </c>
      <c r="N38" s="247">
        <f>SUMMARY!M38</f>
        <v>3.7200492890470317E-2</v>
      </c>
    </row>
    <row r="39" spans="1:14" s="43" customFormat="1">
      <c r="A39" s="42">
        <v>190</v>
      </c>
      <c r="B39" s="116" t="s">
        <v>35</v>
      </c>
      <c r="C39" s="277">
        <f>'[9]Sch C'!D28</f>
        <v>0</v>
      </c>
      <c r="D39" s="277">
        <f>'[9]Sch C'!F28</f>
        <v>0</v>
      </c>
      <c r="E39" s="263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42">
        <f t="shared" si="5"/>
        <v>0</v>
      </c>
      <c r="N39" s="247">
        <f>SUMMARY!M39</f>
        <v>0</v>
      </c>
    </row>
    <row r="40" spans="1:14" s="43" customFormat="1">
      <c r="A40" s="42">
        <v>200</v>
      </c>
      <c r="B40" s="116" t="s">
        <v>36</v>
      </c>
      <c r="C40" s="277">
        <f>'[9]Sch C'!D29</f>
        <v>0</v>
      </c>
      <c r="D40" s="277">
        <f>'[9]Sch C'!F29</f>
        <v>0</v>
      </c>
      <c r="E40" s="263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42">
        <f t="shared" si="5"/>
        <v>0</v>
      </c>
      <c r="N40" s="247">
        <f>SUMMARY!M40</f>
        <v>0</v>
      </c>
    </row>
    <row r="41" spans="1:14" s="43" customFormat="1">
      <c r="A41" s="42">
        <v>210</v>
      </c>
      <c r="B41" s="116" t="s">
        <v>37</v>
      </c>
      <c r="C41" s="277">
        <f>'[9]Sch C'!D30</f>
        <v>0</v>
      </c>
      <c r="D41" s="277">
        <f>'[9]Sch C'!F30</f>
        <v>0</v>
      </c>
      <c r="E41" s="263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42">
        <f t="shared" si="5"/>
        <v>0</v>
      </c>
      <c r="N41" s="247">
        <f>SUMMARY!M41</f>
        <v>0</v>
      </c>
    </row>
    <row r="42" spans="1:14" s="43" customFormat="1">
      <c r="A42" s="42">
        <v>220</v>
      </c>
      <c r="B42" s="116" t="s">
        <v>214</v>
      </c>
      <c r="C42" s="277">
        <f>'[9]Sch C'!D31</f>
        <v>0</v>
      </c>
      <c r="D42" s="277">
        <f>'[9]Sch C'!F31</f>
        <v>3754</v>
      </c>
      <c r="E42" s="263">
        <f t="shared" si="2"/>
        <v>3754</v>
      </c>
      <c r="F42" s="183"/>
      <c r="G42" s="183">
        <f t="shared" si="3"/>
        <v>3754</v>
      </c>
      <c r="H42" s="181">
        <f t="shared" si="4"/>
        <v>4.8722380176267812E-3</v>
      </c>
      <c r="J42" s="136"/>
      <c r="K42" s="136"/>
      <c r="M42" s="242">
        <f t="shared" si="5"/>
        <v>0.65434896287258149</v>
      </c>
      <c r="N42" s="247">
        <f>SUMMARY!M42</f>
        <v>1.0325178488192319</v>
      </c>
    </row>
    <row r="43" spans="1:14" s="43" customFormat="1">
      <c r="A43" s="42">
        <v>230</v>
      </c>
      <c r="B43" s="116" t="s">
        <v>148</v>
      </c>
      <c r="C43" s="277">
        <f>'[9]Sch C'!D32</f>
        <v>224</v>
      </c>
      <c r="D43" s="277">
        <f>'[9]Sch C'!F32</f>
        <v>10908</v>
      </c>
      <c r="E43" s="263">
        <f t="shared" si="2"/>
        <v>11132</v>
      </c>
      <c r="F43" s="183"/>
      <c r="G43" s="183">
        <f t="shared" si="3"/>
        <v>11132</v>
      </c>
      <c r="H43" s="181">
        <f t="shared" si="4"/>
        <v>1.4447989774166576E-2</v>
      </c>
      <c r="J43" s="136"/>
      <c r="K43" s="136"/>
      <c r="M43" s="242">
        <f t="shared" si="5"/>
        <v>1.9403869618267386</v>
      </c>
      <c r="N43" s="247">
        <f>SUMMARY!M43</f>
        <v>0.86999076984137969</v>
      </c>
    </row>
    <row r="44" spans="1:14" s="43" customFormat="1">
      <c r="A44" s="42">
        <v>240</v>
      </c>
      <c r="B44" s="116" t="s">
        <v>167</v>
      </c>
      <c r="C44" s="277">
        <f>'[9]Sch C'!D33</f>
        <v>0</v>
      </c>
      <c r="D44" s="277">
        <f>'[9]Sch C'!F33</f>
        <v>0</v>
      </c>
      <c r="E44" s="263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42">
        <f t="shared" si="5"/>
        <v>0</v>
      </c>
      <c r="N44" s="247">
        <f>SUMMARY!M44</f>
        <v>0</v>
      </c>
    </row>
    <row r="45" spans="1:14" s="43" customFormat="1">
      <c r="A45" s="42">
        <v>250</v>
      </c>
      <c r="B45" s="116" t="s">
        <v>168</v>
      </c>
      <c r="C45" s="277">
        <f>'[9]Sch C'!D34</f>
        <v>0</v>
      </c>
      <c r="D45" s="277">
        <f>'[9]Sch C'!F34</f>
        <v>0</v>
      </c>
      <c r="E45" s="263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42">
        <f t="shared" si="5"/>
        <v>0</v>
      </c>
      <c r="N45" s="247">
        <f>SUMMARY!M45</f>
        <v>0.92656485801708499</v>
      </c>
    </row>
    <row r="46" spans="1:14" s="43" customFormat="1">
      <c r="A46" s="42">
        <v>270</v>
      </c>
      <c r="B46" s="116" t="s">
        <v>215</v>
      </c>
      <c r="C46" s="277">
        <f>'[9]Sch C'!D35</f>
        <v>0</v>
      </c>
      <c r="D46" s="277">
        <f>'[9]Sch C'!F35</f>
        <v>0</v>
      </c>
      <c r="E46" s="263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42">
        <f t="shared" si="5"/>
        <v>0</v>
      </c>
      <c r="N46" s="247">
        <f>SUMMARY!M46</f>
        <v>0</v>
      </c>
    </row>
    <row r="47" spans="1:14" s="43" customFormat="1">
      <c r="A47" s="42">
        <v>280</v>
      </c>
      <c r="B47" s="116" t="s">
        <v>216</v>
      </c>
      <c r="C47" s="277">
        <f>'[9]Sch C'!D36</f>
        <v>0</v>
      </c>
      <c r="D47" s="277">
        <f>'[9]Sch C'!F36</f>
        <v>0</v>
      </c>
      <c r="E47" s="263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5">
        <v>0</v>
      </c>
      <c r="K47" s="265">
        <v>0</v>
      </c>
      <c r="M47" s="242">
        <f t="shared" si="5"/>
        <v>0</v>
      </c>
      <c r="N47" s="247">
        <f>SUMMARY!M47</f>
        <v>0.14123167236628961</v>
      </c>
    </row>
    <row r="48" spans="1:14" s="43" customFormat="1">
      <c r="A48" s="42">
        <v>290</v>
      </c>
      <c r="B48" s="116" t="s">
        <v>170</v>
      </c>
      <c r="C48" s="277">
        <f>'[9]Sch C'!D37</f>
        <v>0</v>
      </c>
      <c r="D48" s="277">
        <f>'[9]Sch C'!F37</f>
        <v>0</v>
      </c>
      <c r="E48" s="263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42">
        <f t="shared" si="5"/>
        <v>0</v>
      </c>
      <c r="N48" s="247">
        <f>SUMMARY!M48</f>
        <v>0</v>
      </c>
    </row>
    <row r="49" spans="1:14" s="43" customFormat="1">
      <c r="A49" s="42">
        <v>300</v>
      </c>
      <c r="B49" s="116" t="s">
        <v>171</v>
      </c>
      <c r="C49" s="277">
        <f>'[9]Sch C'!D38</f>
        <v>0</v>
      </c>
      <c r="D49" s="277">
        <f>'[9]Sch C'!F38</f>
        <v>0</v>
      </c>
      <c r="E49" s="263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42">
        <f t="shared" si="5"/>
        <v>0</v>
      </c>
      <c r="N49" s="247">
        <f>SUMMARY!M49</f>
        <v>5.1781189859747738E-3</v>
      </c>
    </row>
    <row r="50" spans="1:14" s="43" customFormat="1">
      <c r="A50" s="42">
        <v>310</v>
      </c>
      <c r="B50" s="116" t="s">
        <v>172</v>
      </c>
      <c r="C50" s="277">
        <f>'[9]Sch C'!D39</f>
        <v>0</v>
      </c>
      <c r="D50" s="277">
        <f>'[9]Sch C'!F39</f>
        <v>758</v>
      </c>
      <c r="E50" s="263">
        <f t="shared" si="2"/>
        <v>758</v>
      </c>
      <c r="F50" s="183"/>
      <c r="G50" s="183">
        <f t="shared" si="3"/>
        <v>758</v>
      </c>
      <c r="H50" s="181">
        <f t="shared" si="4"/>
        <v>9.8379233280796482E-4</v>
      </c>
      <c r="J50" s="136"/>
      <c r="K50" s="136"/>
      <c r="M50" s="242">
        <f t="shared" si="5"/>
        <v>0.1321248039044797</v>
      </c>
      <c r="N50" s="247">
        <f>SUMMARY!M50</f>
        <v>0.11841319728079527</v>
      </c>
    </row>
    <row r="51" spans="1:14" s="43" customFormat="1">
      <c r="A51" s="42">
        <v>320</v>
      </c>
      <c r="B51" s="116" t="s">
        <v>173</v>
      </c>
      <c r="C51" s="277">
        <f>'[9]Sch C'!D40</f>
        <v>0</v>
      </c>
      <c r="D51" s="277">
        <f>'[9]Sch C'!F40</f>
        <v>0</v>
      </c>
      <c r="E51" s="263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42">
        <f t="shared" si="5"/>
        <v>0</v>
      </c>
      <c r="N51" s="247">
        <f>SUMMARY!M51</f>
        <v>1.6789658530281842E-2</v>
      </c>
    </row>
    <row r="52" spans="1:14" s="43" customFormat="1">
      <c r="A52" s="42">
        <v>330</v>
      </c>
      <c r="B52" s="116" t="s">
        <v>44</v>
      </c>
      <c r="C52" s="277">
        <f>'[9]Sch C'!D41</f>
        <v>0</v>
      </c>
      <c r="D52" s="277">
        <f>'[9]Sch C'!F41</f>
        <v>0</v>
      </c>
      <c r="E52" s="263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42">
        <f t="shared" si="5"/>
        <v>0</v>
      </c>
      <c r="N52" s="247">
        <f>SUMMARY!M52</f>
        <v>0.19655161273946492</v>
      </c>
    </row>
    <row r="53" spans="1:14" s="43" customFormat="1">
      <c r="A53" s="42">
        <v>340</v>
      </c>
      <c r="B53" s="116" t="s">
        <v>174</v>
      </c>
      <c r="C53" s="277">
        <f>'[9]Sch C'!D42</f>
        <v>506</v>
      </c>
      <c r="D53" s="277">
        <f>'[9]Sch C'!F42</f>
        <v>0</v>
      </c>
      <c r="E53" s="263">
        <f t="shared" si="2"/>
        <v>506</v>
      </c>
      <c r="F53" s="183"/>
      <c r="G53" s="183">
        <f t="shared" si="3"/>
        <v>506</v>
      </c>
      <c r="H53" s="181">
        <f t="shared" si="4"/>
        <v>6.5672680791666255E-4</v>
      </c>
      <c r="J53" s="136"/>
      <c r="K53" s="136"/>
      <c r="M53" s="242">
        <f t="shared" si="5"/>
        <v>8.8199407355760845E-2</v>
      </c>
      <c r="N53" s="247">
        <f>SUMMARY!M53</f>
        <v>3.4423876574318932E-2</v>
      </c>
    </row>
    <row r="54" spans="1:14" s="43" customFormat="1">
      <c r="A54" s="42">
        <v>350</v>
      </c>
      <c r="B54" s="116" t="s">
        <v>175</v>
      </c>
      <c r="C54" s="277">
        <f>'[9]Sch C'!D43</f>
        <v>0</v>
      </c>
      <c r="D54" s="277">
        <f>'[9]Sch C'!F43</f>
        <v>0</v>
      </c>
      <c r="E54" s="263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42">
        <f t="shared" si="5"/>
        <v>0</v>
      </c>
      <c r="N54" s="247">
        <f>SUMMARY!M54</f>
        <v>9.2509264771715102E-2</v>
      </c>
    </row>
    <row r="55" spans="1:14" s="43" customFormat="1">
      <c r="A55" s="42">
        <v>360</v>
      </c>
      <c r="B55" s="116" t="s">
        <v>176</v>
      </c>
      <c r="C55" s="277">
        <f>'[9]Sch C'!D44</f>
        <v>0</v>
      </c>
      <c r="D55" s="277">
        <f>'[9]Sch C'!F44</f>
        <v>0</v>
      </c>
      <c r="E55" s="263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42">
        <f t="shared" si="5"/>
        <v>0</v>
      </c>
      <c r="N55" s="247">
        <f>SUMMARY!M55</f>
        <v>0</v>
      </c>
    </row>
    <row r="56" spans="1:14" s="43" customFormat="1">
      <c r="A56" s="42">
        <v>490</v>
      </c>
      <c r="B56" s="116" t="s">
        <v>301</v>
      </c>
      <c r="C56" s="277">
        <f>'[9]Sch C'!D45</f>
        <v>1714</v>
      </c>
      <c r="D56" s="277">
        <f>'[9]Sch C'!F45</f>
        <v>-2303</v>
      </c>
      <c r="E56" s="263">
        <f t="shared" si="2"/>
        <v>-589</v>
      </c>
      <c r="F56" s="183"/>
      <c r="G56" s="183">
        <f t="shared" si="3"/>
        <v>-589</v>
      </c>
      <c r="H56" s="181">
        <f t="shared" si="4"/>
        <v>-7.6445077048006762E-4</v>
      </c>
      <c r="J56" s="136"/>
      <c r="K56" s="136"/>
      <c r="M56" s="242">
        <f t="shared" si="5"/>
        <v>-0.10266689907617221</v>
      </c>
      <c r="N56" s="247">
        <f>SUMMARY!M56</f>
        <v>0.27503103640836069</v>
      </c>
    </row>
    <row r="57" spans="1:14" s="43" customFormat="1">
      <c r="A57" s="42"/>
      <c r="B57" s="116" t="s">
        <v>217</v>
      </c>
      <c r="C57" s="277">
        <f>SUM(C21:C56)</f>
        <v>201483</v>
      </c>
      <c r="D57" s="277">
        <f>SUM(D21:D56)</f>
        <v>20606</v>
      </c>
      <c r="E57" s="183">
        <f>SUM(E21:E56)</f>
        <v>222089</v>
      </c>
      <c r="F57" s="183">
        <f>SUM(F21:F56)</f>
        <v>165</v>
      </c>
      <c r="G57" s="183">
        <f t="shared" si="3"/>
        <v>222254</v>
      </c>
      <c r="H57" s="181">
        <f t="shared" si="4"/>
        <v>0.28845881416345831</v>
      </c>
      <c r="J57" s="136"/>
      <c r="K57" s="136"/>
      <c r="M57" s="242">
        <f t="shared" si="5"/>
        <v>38.740456684678406</v>
      </c>
      <c r="N57" s="247">
        <f>SUMMARY!M57</f>
        <v>35.45342697329253</v>
      </c>
    </row>
    <row r="58" spans="1:14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4" s="43" customFormat="1">
      <c r="A59" s="130" t="s">
        <v>218</v>
      </c>
      <c r="B59" s="116" t="s">
        <v>38</v>
      </c>
      <c r="C59" s="28"/>
      <c r="D59" s="28"/>
      <c r="E59" s="28"/>
      <c r="F59" s="298"/>
      <c r="G59" s="28"/>
      <c r="H59" s="190"/>
      <c r="J59" s="136"/>
      <c r="K59" s="136"/>
    </row>
    <row r="60" spans="1:14" s="43" customFormat="1">
      <c r="A60" s="191">
        <v>230</v>
      </c>
      <c r="B60" s="192" t="s">
        <v>261</v>
      </c>
      <c r="C60" s="277">
        <f>'[9]Sch C'!D57</f>
        <v>97900</v>
      </c>
      <c r="D60" s="277">
        <f>'[9]Sch C'!F57</f>
        <v>0</v>
      </c>
      <c r="E60" s="263">
        <f t="shared" ref="E60:E76" si="6">SUM(C60:D60)</f>
        <v>97900</v>
      </c>
      <c r="F60" s="179">
        <v>-97900</v>
      </c>
      <c r="G60" s="179">
        <f>IF(ISERROR(E60+F60),"",(E60+F60))</f>
        <v>0</v>
      </c>
      <c r="H60" s="181">
        <f>IF(ISERROR(G60/$G$183),"",(G60/$G$183))</f>
        <v>0</v>
      </c>
      <c r="I60" s="285" t="s">
        <v>394</v>
      </c>
      <c r="J60" s="136"/>
      <c r="K60" s="136"/>
      <c r="M60" s="242">
        <f>IFERROR(G60/G$198,0)</f>
        <v>0</v>
      </c>
      <c r="N60" s="247">
        <f>SUMMARY!M60</f>
        <v>1.9723497214799637</v>
      </c>
    </row>
    <row r="61" spans="1:14" s="43" customFormat="1">
      <c r="A61" s="193">
        <v>240</v>
      </c>
      <c r="B61" s="192" t="s">
        <v>262</v>
      </c>
      <c r="C61" s="277">
        <f>'[9]Sch C'!D58</f>
        <v>4123</v>
      </c>
      <c r="D61" s="277">
        <f>'[9]Sch C'!F58</f>
        <v>0</v>
      </c>
      <c r="E61" s="263">
        <f t="shared" si="6"/>
        <v>4123</v>
      </c>
      <c r="F61" s="179">
        <v>26500</v>
      </c>
      <c r="G61" s="179">
        <f t="shared" ref="G61:G76" si="7">IF(ISERROR(E61+F61),"",(E61+F61))</f>
        <v>30623</v>
      </c>
      <c r="H61" s="181">
        <f t="shared" ref="H61:H76" si="8">IF(ISERROR(G61/$G$183),"",(G61/$G$183))</f>
        <v>3.9744950669628375E-2</v>
      </c>
      <c r="I61" s="285" t="s">
        <v>395</v>
      </c>
      <c r="J61" s="136"/>
      <c r="K61" s="136"/>
      <c r="M61" s="242">
        <f t="shared" ref="M61:M77" si="9">IFERROR(G61/G$198,0)</f>
        <v>5.3378072163151469</v>
      </c>
      <c r="N61" s="247">
        <f>SUMMARY!M61</f>
        <v>2.3932640609928879</v>
      </c>
    </row>
    <row r="62" spans="1:14" s="43" customFormat="1">
      <c r="A62" s="194">
        <v>250</v>
      </c>
      <c r="B62" s="192" t="s">
        <v>263</v>
      </c>
      <c r="C62" s="277">
        <f>'[9]Sch C'!D59</f>
        <v>0</v>
      </c>
      <c r="D62" s="277">
        <f>'[9]Sch C'!F59</f>
        <v>0</v>
      </c>
      <c r="E62" s="263">
        <f t="shared" si="6"/>
        <v>0</v>
      </c>
      <c r="F62" s="179">
        <v>39198.81</v>
      </c>
      <c r="G62" s="179">
        <f t="shared" si="7"/>
        <v>39198.81</v>
      </c>
      <c r="H62" s="181">
        <f t="shared" si="8"/>
        <v>5.0875314951446142E-2</v>
      </c>
      <c r="I62" s="285" t="s">
        <v>396</v>
      </c>
      <c r="J62" s="299"/>
      <c r="K62" s="136"/>
      <c r="M62" s="242">
        <f t="shared" si="9"/>
        <v>6.8326320376503391</v>
      </c>
      <c r="N62" s="247">
        <f>SUMMARY!M62</f>
        <v>3.6184583327564481</v>
      </c>
    </row>
    <row r="63" spans="1:14" s="43" customFormat="1">
      <c r="A63" s="194">
        <v>260</v>
      </c>
      <c r="B63" s="195" t="s">
        <v>316</v>
      </c>
      <c r="C63" s="277">
        <f>'[9]Sch C'!D60</f>
        <v>0</v>
      </c>
      <c r="D63" s="277">
        <f>'[9]Sch C'!F60</f>
        <v>185</v>
      </c>
      <c r="E63" s="263">
        <f t="shared" si="6"/>
        <v>185</v>
      </c>
      <c r="F63" s="179"/>
      <c r="G63" s="179">
        <f t="shared" si="7"/>
        <v>185</v>
      </c>
      <c r="H63" s="181">
        <f t="shared" si="8"/>
        <v>2.4010762740036081E-4</v>
      </c>
      <c r="J63" s="299"/>
      <c r="K63" s="136"/>
      <c r="M63" s="242">
        <f t="shared" si="9"/>
        <v>3.2246818894892802E-2</v>
      </c>
      <c r="N63" s="247">
        <f>SUMMARY!M63</f>
        <v>0.29755723852114396</v>
      </c>
    </row>
    <row r="64" spans="1:14" s="43" customFormat="1">
      <c r="A64" s="194">
        <v>270</v>
      </c>
      <c r="B64" s="195" t="s">
        <v>317</v>
      </c>
      <c r="C64" s="277">
        <f>'[9]Sch C'!D61</f>
        <v>0</v>
      </c>
      <c r="D64" s="277">
        <f>'[9]Sch C'!F61</f>
        <v>0</v>
      </c>
      <c r="E64" s="263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42">
        <f t="shared" si="9"/>
        <v>0</v>
      </c>
      <c r="N64" s="247">
        <f>SUMMARY!M64</f>
        <v>0.39474157863402881</v>
      </c>
    </row>
    <row r="65" spans="1:14" s="43" customFormat="1">
      <c r="A65" s="196" t="s">
        <v>337</v>
      </c>
      <c r="B65" s="192" t="s">
        <v>338</v>
      </c>
      <c r="C65" s="277">
        <f>'[9]Sch C'!D62</f>
        <v>0</v>
      </c>
      <c r="D65" s="277">
        <f>'[9]Sch C'!F62</f>
        <v>0</v>
      </c>
      <c r="E65" s="263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42">
        <f t="shared" si="9"/>
        <v>0</v>
      </c>
      <c r="N65" s="247">
        <f>SUMMARY!M65</f>
        <v>0</v>
      </c>
    </row>
    <row r="66" spans="1:14" s="43" customFormat="1">
      <c r="A66" s="196" t="s">
        <v>339</v>
      </c>
      <c r="B66" s="192" t="s">
        <v>340</v>
      </c>
      <c r="C66" s="277">
        <f>'[9]Sch C'!D63</f>
        <v>0</v>
      </c>
      <c r="D66" s="277">
        <f>'[9]Sch C'!F63</f>
        <v>0</v>
      </c>
      <c r="E66" s="263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42">
        <f t="shared" si="9"/>
        <v>0</v>
      </c>
      <c r="N66" s="247">
        <f>SUMMARY!M66</f>
        <v>0</v>
      </c>
    </row>
    <row r="67" spans="1:14" s="43" customFormat="1">
      <c r="A67" s="194">
        <v>280</v>
      </c>
      <c r="B67" s="197" t="s">
        <v>266</v>
      </c>
      <c r="C67" s="277">
        <f>'[9]Sch C'!D64</f>
        <v>5613</v>
      </c>
      <c r="D67" s="277">
        <f>'[9]Sch C'!F64</f>
        <v>0</v>
      </c>
      <c r="E67" s="263">
        <f t="shared" si="6"/>
        <v>5613</v>
      </c>
      <c r="F67" s="179"/>
      <c r="G67" s="179">
        <f t="shared" si="7"/>
        <v>5613</v>
      </c>
      <c r="H67" s="181">
        <f t="shared" si="8"/>
        <v>7.2849952032336494E-3</v>
      </c>
      <c r="J67" s="136"/>
      <c r="K67" s="136"/>
      <c r="M67" s="242">
        <f t="shared" si="9"/>
        <v>0.97838591598396374</v>
      </c>
      <c r="N67" s="247">
        <f>SUMMARY!M67</f>
        <v>0.54338497607081382</v>
      </c>
    </row>
    <row r="68" spans="1:14" s="43" customFormat="1">
      <c r="A68" s="194">
        <v>290</v>
      </c>
      <c r="B68" s="197" t="s">
        <v>267</v>
      </c>
      <c r="C68" s="277">
        <f>'[9]Sch C'!D65</f>
        <v>0</v>
      </c>
      <c r="D68" s="277">
        <f>'[9]Sch C'!F65</f>
        <v>0</v>
      </c>
      <c r="E68" s="263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42">
        <f t="shared" si="9"/>
        <v>0</v>
      </c>
      <c r="N68" s="247">
        <f>SUMMARY!M68</f>
        <v>2.9402670284888847E-2</v>
      </c>
    </row>
    <row r="69" spans="1:14" s="43" customFormat="1">
      <c r="A69" s="194">
        <v>300</v>
      </c>
      <c r="B69" s="197" t="s">
        <v>269</v>
      </c>
      <c r="C69" s="277">
        <f>'[9]Sch C'!D66</f>
        <v>0</v>
      </c>
      <c r="D69" s="277">
        <f>'[9]Sch C'!F66</f>
        <v>0</v>
      </c>
      <c r="E69" s="263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42">
        <f t="shared" si="9"/>
        <v>0</v>
      </c>
      <c r="N69" s="247">
        <f>SUMMARY!M69</f>
        <v>9.977801468518236E-3</v>
      </c>
    </row>
    <row r="70" spans="1:14" s="43" customFormat="1">
      <c r="A70" s="194">
        <v>310</v>
      </c>
      <c r="B70" s="197" t="s">
        <v>318</v>
      </c>
      <c r="C70" s="277">
        <f>'[9]Sch C'!D67</f>
        <v>0</v>
      </c>
      <c r="D70" s="277">
        <f>'[9]Sch C'!F67</f>
        <v>0</v>
      </c>
      <c r="E70" s="263">
        <f t="shared" si="6"/>
        <v>0</v>
      </c>
      <c r="F70" s="179"/>
      <c r="G70" s="179">
        <f t="shared" si="7"/>
        <v>0</v>
      </c>
      <c r="H70" s="181">
        <f t="shared" si="8"/>
        <v>0</v>
      </c>
      <c r="J70" s="136"/>
      <c r="K70" s="136"/>
      <c r="M70" s="242">
        <f t="shared" si="9"/>
        <v>0</v>
      </c>
      <c r="N70" s="247">
        <f>SUMMARY!M70</f>
        <v>0.36503431311467088</v>
      </c>
    </row>
    <row r="71" spans="1:14" s="43" customFormat="1">
      <c r="A71" s="194">
        <v>320</v>
      </c>
      <c r="B71" s="197" t="s">
        <v>270</v>
      </c>
      <c r="C71" s="277">
        <f>'[9]Sch C'!D68</f>
        <v>0</v>
      </c>
      <c r="D71" s="277">
        <f>'[9]Sch C'!F68</f>
        <v>0</v>
      </c>
      <c r="E71" s="263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42">
        <f t="shared" si="9"/>
        <v>0</v>
      </c>
      <c r="N71" s="247">
        <f>SUMMARY!M71</f>
        <v>2.683207110914201E-2</v>
      </c>
    </row>
    <row r="72" spans="1:14" s="43" customFormat="1">
      <c r="A72" s="194">
        <v>330</v>
      </c>
      <c r="B72" s="197" t="s">
        <v>271</v>
      </c>
      <c r="C72" s="277">
        <f>'[9]Sch C'!D69</f>
        <v>13441</v>
      </c>
      <c r="D72" s="277">
        <f>'[9]Sch C'!F69</f>
        <v>0</v>
      </c>
      <c r="E72" s="263">
        <f t="shared" si="6"/>
        <v>13441</v>
      </c>
      <c r="F72" s="179"/>
      <c r="G72" s="179">
        <f t="shared" si="7"/>
        <v>13441</v>
      </c>
      <c r="H72" s="181">
        <f t="shared" si="8"/>
        <v>1.7444792539936485E-2</v>
      </c>
      <c r="J72" s="136"/>
      <c r="K72" s="136"/>
      <c r="M72" s="242">
        <f t="shared" si="9"/>
        <v>2.3428621230608333</v>
      </c>
      <c r="N72" s="247">
        <f>SUMMARY!M72</f>
        <v>0.63054905598552713</v>
      </c>
    </row>
    <row r="73" spans="1:14" s="43" customFormat="1">
      <c r="A73" s="194">
        <v>340</v>
      </c>
      <c r="B73" s="197" t="s">
        <v>272</v>
      </c>
      <c r="C73" s="277">
        <f>'[9]Sch C'!D70</f>
        <v>0</v>
      </c>
      <c r="D73" s="277">
        <f>'[9]Sch C'!F70</f>
        <v>0</v>
      </c>
      <c r="E73" s="263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42">
        <f t="shared" si="9"/>
        <v>0</v>
      </c>
      <c r="N73" s="247">
        <f>SUMMARY!M73</f>
        <v>0</v>
      </c>
    </row>
    <row r="74" spans="1:14" s="43" customFormat="1">
      <c r="A74" s="194">
        <v>350</v>
      </c>
      <c r="B74" s="43" t="s">
        <v>332</v>
      </c>
      <c r="C74" s="277">
        <f>'[9]Sch C'!D71</f>
        <v>682</v>
      </c>
      <c r="D74" s="277">
        <f>'[9]Sch C'!F71</f>
        <v>0</v>
      </c>
      <c r="E74" s="263">
        <f t="shared" si="6"/>
        <v>682</v>
      </c>
      <c r="F74" s="179"/>
      <c r="G74" s="179">
        <f t="shared" si="7"/>
        <v>682</v>
      </c>
      <c r="H74" s="181">
        <f t="shared" si="8"/>
        <v>8.8515352371376253E-4</v>
      </c>
      <c r="J74" s="136"/>
      <c r="K74" s="136"/>
      <c r="M74" s="242">
        <f t="shared" si="9"/>
        <v>0.11887746208819941</v>
      </c>
      <c r="N74" s="247">
        <f>SUMMARY!M74</f>
        <v>1.2512818382783907E-2</v>
      </c>
    </row>
    <row r="75" spans="1:14" s="43" customFormat="1">
      <c r="A75" s="194">
        <v>360</v>
      </c>
      <c r="B75" s="197" t="s">
        <v>177</v>
      </c>
      <c r="C75" s="277">
        <f>'[9]Sch C'!D72</f>
        <v>0</v>
      </c>
      <c r="D75" s="277">
        <f>'[9]Sch C'!F72</f>
        <v>0</v>
      </c>
      <c r="E75" s="263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42">
        <f t="shared" si="9"/>
        <v>0</v>
      </c>
      <c r="N75" s="247">
        <f>SUMMARY!M75</f>
        <v>1.2534555406334658E-2</v>
      </c>
    </row>
    <row r="76" spans="1:14" s="43" customFormat="1">
      <c r="A76" s="194">
        <v>490</v>
      </c>
      <c r="B76" s="116" t="s">
        <v>301</v>
      </c>
      <c r="C76" s="277">
        <f>'[9]Sch C'!D73</f>
        <v>0</v>
      </c>
      <c r="D76" s="277">
        <f>'[9]Sch C'!F73</f>
        <v>0</v>
      </c>
      <c r="E76" s="263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42">
        <f t="shared" si="9"/>
        <v>0</v>
      </c>
      <c r="N76" s="247">
        <f>SUMMARY!M76</f>
        <v>2.4690674309238003E-3</v>
      </c>
    </row>
    <row r="77" spans="1:14" s="43" customFormat="1">
      <c r="A77" s="42"/>
      <c r="B77" s="116" t="s">
        <v>219</v>
      </c>
      <c r="C77" s="277">
        <f>SUM(C60:C76)</f>
        <v>121759</v>
      </c>
      <c r="D77" s="277">
        <f>SUM(D60:D76)</f>
        <v>185</v>
      </c>
      <c r="E77" s="182">
        <f>SUM(E60:E76)</f>
        <v>121944</v>
      </c>
      <c r="F77" s="182">
        <f>SUM(F60:F76)</f>
        <v>-32201.190000000002</v>
      </c>
      <c r="G77" s="183">
        <f>IF(ISERROR(E77+F77),"",(E77+F77))</f>
        <v>89742.81</v>
      </c>
      <c r="H77" s="181">
        <f>IF(ISERROR(G77/$G$183),"",(G77/$G$183))</f>
        <v>0.11647531451535877</v>
      </c>
      <c r="J77" s="136"/>
      <c r="K77" s="136"/>
      <c r="M77" s="242">
        <f t="shared" si="9"/>
        <v>15.642811573993376</v>
      </c>
      <c r="N77" s="247">
        <f>SUMMARY!M77</f>
        <v>10.309068261638075</v>
      </c>
    </row>
    <row r="78" spans="1:14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4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4" s="43" customFormat="1">
      <c r="A80" s="130" t="s">
        <v>201</v>
      </c>
      <c r="B80" s="116" t="s">
        <v>40</v>
      </c>
      <c r="C80" s="277">
        <f>'[9]Sch C'!D78</f>
        <v>14400</v>
      </c>
      <c r="D80" s="277">
        <f>'[9]Sch C'!F78</f>
        <v>0</v>
      </c>
      <c r="E80" s="263">
        <f t="shared" ref="E80:E91" si="10">SUM(C80:D80)</f>
        <v>14400</v>
      </c>
      <c r="F80" s="180"/>
      <c r="G80" s="180">
        <f>IF(ISERROR(E80+F80),"",(E80+F80))</f>
        <v>14400</v>
      </c>
      <c r="H80" s="181">
        <f t="shared" ref="H80:H92" si="11">IF(ISERROR(G80/$G$183),"",(G80/$G$183))</f>
        <v>1.8689458565217275E-2</v>
      </c>
      <c r="J80" s="265">
        <v>514</v>
      </c>
      <c r="K80" s="265">
        <v>526</v>
      </c>
      <c r="M80" s="242">
        <f t="shared" ref="M80:M92" si="12">IFERROR(G80/G$198,0)</f>
        <v>2.5100226599267912</v>
      </c>
      <c r="N80" s="247">
        <f>SUMMARY!M80</f>
        <v>2.7360279858409369</v>
      </c>
    </row>
    <row r="81" spans="1:14" s="43" customFormat="1">
      <c r="A81" s="130" t="s">
        <v>202</v>
      </c>
      <c r="B81" s="116" t="s">
        <v>23</v>
      </c>
      <c r="C81" s="277">
        <f>'[9]Sch C'!D79</f>
        <v>0</v>
      </c>
      <c r="D81" s="277">
        <f>'[9]Sch C'!F79</f>
        <v>14545</v>
      </c>
      <c r="E81" s="263">
        <f t="shared" si="10"/>
        <v>14545</v>
      </c>
      <c r="F81" s="183"/>
      <c r="G81" s="183">
        <f>IF(ISERROR(E81+F81),"",(E81+F81))</f>
        <v>14545</v>
      </c>
      <c r="H81" s="181">
        <f t="shared" si="11"/>
        <v>1.8877651029936476E-2</v>
      </c>
      <c r="J81" s="136"/>
      <c r="K81" s="136"/>
      <c r="M81" s="242">
        <f t="shared" si="12"/>
        <v>2.5352971936552207</v>
      </c>
      <c r="N81" s="247">
        <f>SUMMARY!M81</f>
        <v>0.54595820584176746</v>
      </c>
    </row>
    <row r="82" spans="1:14" s="43" customFormat="1">
      <c r="A82" s="130" t="s">
        <v>209</v>
      </c>
      <c r="B82" s="116" t="s">
        <v>43</v>
      </c>
      <c r="C82" s="277">
        <f>'[9]Sch C'!D80</f>
        <v>642</v>
      </c>
      <c r="D82" s="277">
        <f>'[9]Sch C'!F80</f>
        <v>283</v>
      </c>
      <c r="E82" s="263">
        <f t="shared" si="10"/>
        <v>925</v>
      </c>
      <c r="F82" s="183"/>
      <c r="G82" s="183">
        <f>IF(ISERROR(E82+F82),"",(E82+F82))</f>
        <v>925</v>
      </c>
      <c r="H82" s="181">
        <f t="shared" si="11"/>
        <v>1.2005381370018039E-3</v>
      </c>
      <c r="J82" s="136"/>
      <c r="K82" s="136"/>
      <c r="M82" s="242">
        <f t="shared" si="12"/>
        <v>0.16123409447446402</v>
      </c>
      <c r="N82" s="247">
        <f>SUMMARY!M82</f>
        <v>0.31710209939957817</v>
      </c>
    </row>
    <row r="83" spans="1:14" s="43" customFormat="1">
      <c r="A83" s="42">
        <v>230</v>
      </c>
      <c r="B83" s="116" t="s">
        <v>42</v>
      </c>
      <c r="C83" s="277">
        <f>'[9]Sch C'!D81</f>
        <v>0</v>
      </c>
      <c r="D83" s="277">
        <f>'[9]Sch C'!F81</f>
        <v>0</v>
      </c>
      <c r="E83" s="263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42">
        <f t="shared" si="12"/>
        <v>0</v>
      </c>
      <c r="N83" s="247">
        <f>SUMMARY!M83</f>
        <v>4.6556920080671589E-2</v>
      </c>
    </row>
    <row r="84" spans="1:14" s="43" customFormat="1">
      <c r="A84" s="42">
        <v>240</v>
      </c>
      <c r="B84" s="199" t="s">
        <v>274</v>
      </c>
      <c r="C84" s="277">
        <f>'[9]Sch C'!D82</f>
        <v>337</v>
      </c>
      <c r="D84" s="277">
        <f>'[9]Sch C'!F82</f>
        <v>99</v>
      </c>
      <c r="E84" s="263">
        <f t="shared" si="10"/>
        <v>436</v>
      </c>
      <c r="F84" s="183"/>
      <c r="G84" s="183">
        <f t="shared" ref="G84:G91" si="13">IF(ISERROR(E84+F84),"",(E84+F84))</f>
        <v>436</v>
      </c>
      <c r="H84" s="181">
        <f t="shared" si="11"/>
        <v>5.6587527322463408E-4</v>
      </c>
      <c r="J84" s="136"/>
      <c r="K84" s="136"/>
      <c r="M84" s="242">
        <f t="shared" si="12"/>
        <v>7.5997908314450066E-2</v>
      </c>
      <c r="N84" s="247">
        <f>SUMMARY!M84</f>
        <v>0.1016794273609592</v>
      </c>
    </row>
    <row r="85" spans="1:14" s="43" customFormat="1">
      <c r="A85" s="42">
        <v>310</v>
      </c>
      <c r="B85" s="116" t="s">
        <v>44</v>
      </c>
      <c r="C85" s="277">
        <f>'[9]Sch C'!D83</f>
        <v>7074</v>
      </c>
      <c r="D85" s="277">
        <f>'[9]Sch C'!F83</f>
        <v>473</v>
      </c>
      <c r="E85" s="263">
        <f t="shared" si="10"/>
        <v>7547</v>
      </c>
      <c r="F85" s="183"/>
      <c r="G85" s="183">
        <f t="shared" si="13"/>
        <v>7547</v>
      </c>
      <c r="H85" s="181">
        <f t="shared" si="11"/>
        <v>9.7950933188676922E-3</v>
      </c>
      <c r="J85" s="136"/>
      <c r="K85" s="136"/>
      <c r="M85" s="242">
        <f t="shared" si="12"/>
        <v>1.3154959037824647</v>
      </c>
      <c r="N85" s="247">
        <f>SUMMARY!M85</f>
        <v>0.59138549295969656</v>
      </c>
    </row>
    <row r="86" spans="1:14" s="43" customFormat="1">
      <c r="A86" s="42">
        <v>320</v>
      </c>
      <c r="B86" s="116" t="s">
        <v>45</v>
      </c>
      <c r="C86" s="277">
        <f>'[9]Sch C'!D84</f>
        <v>3166</v>
      </c>
      <c r="D86" s="277">
        <f>'[9]Sch C'!F84</f>
        <v>1079</v>
      </c>
      <c r="E86" s="263">
        <f t="shared" si="10"/>
        <v>4245</v>
      </c>
      <c r="F86" s="183"/>
      <c r="G86" s="183">
        <f t="shared" si="13"/>
        <v>4245</v>
      </c>
      <c r="H86" s="181">
        <f t="shared" si="11"/>
        <v>5.5094966395380085E-3</v>
      </c>
      <c r="J86" s="136"/>
      <c r="K86" s="136"/>
      <c r="M86" s="242">
        <f t="shared" si="12"/>
        <v>0.73993376329091864</v>
      </c>
      <c r="N86" s="247">
        <f>SUMMARY!M86</f>
        <v>0.59164393740106425</v>
      </c>
    </row>
    <row r="87" spans="1:14" s="43" customFormat="1">
      <c r="A87" s="42">
        <v>330</v>
      </c>
      <c r="B87" s="116" t="s">
        <v>46</v>
      </c>
      <c r="C87" s="277">
        <f>'[9]Sch C'!D85</f>
        <v>0</v>
      </c>
      <c r="D87" s="277">
        <f>'[9]Sch C'!F85</f>
        <v>0</v>
      </c>
      <c r="E87" s="263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42">
        <f t="shared" si="12"/>
        <v>0</v>
      </c>
      <c r="N87" s="247">
        <f>SUMMARY!M87</f>
        <v>0.79780876034354653</v>
      </c>
    </row>
    <row r="88" spans="1:14" s="43" customFormat="1">
      <c r="A88" s="42">
        <v>340</v>
      </c>
      <c r="B88" s="116" t="s">
        <v>221</v>
      </c>
      <c r="C88" s="277">
        <f>'[9]Sch C'!D86</f>
        <v>14150</v>
      </c>
      <c r="D88" s="277">
        <f>'[9]Sch C'!F86</f>
        <v>1294</v>
      </c>
      <c r="E88" s="263">
        <f t="shared" si="10"/>
        <v>15444</v>
      </c>
      <c r="F88" s="183"/>
      <c r="G88" s="183">
        <f t="shared" si="13"/>
        <v>15444</v>
      </c>
      <c r="H88" s="181">
        <f t="shared" si="11"/>
        <v>2.0044444311195526E-2</v>
      </c>
      <c r="J88" s="136"/>
      <c r="K88" s="136"/>
      <c r="M88" s="242">
        <f t="shared" si="12"/>
        <v>2.6919993027714835</v>
      </c>
      <c r="N88" s="247">
        <f>SUMMARY!M88</f>
        <v>0.83739229558659967</v>
      </c>
    </row>
    <row r="89" spans="1:14" s="43" customFormat="1">
      <c r="A89" s="42">
        <v>350</v>
      </c>
      <c r="B89" s="116" t="s">
        <v>48</v>
      </c>
      <c r="C89" s="277">
        <f>'[9]Sch C'!D87</f>
        <v>18916</v>
      </c>
      <c r="D89" s="277">
        <f>'[9]Sch C'!F87</f>
        <v>272</v>
      </c>
      <c r="E89" s="263">
        <f t="shared" si="10"/>
        <v>19188</v>
      </c>
      <c r="F89" s="183"/>
      <c r="G89" s="183">
        <f t="shared" si="13"/>
        <v>19188</v>
      </c>
      <c r="H89" s="181">
        <f t="shared" si="11"/>
        <v>2.4903703538152015E-2</v>
      </c>
      <c r="J89" s="136"/>
      <c r="K89" s="136"/>
      <c r="M89" s="242">
        <f t="shared" si="12"/>
        <v>3.3446051943524489</v>
      </c>
      <c r="N89" s="247">
        <f>SUMMARY!M89</f>
        <v>2.3405190118192181</v>
      </c>
    </row>
    <row r="90" spans="1:14" s="43" customFormat="1">
      <c r="A90" s="42">
        <v>360</v>
      </c>
      <c r="B90" s="116" t="s">
        <v>178</v>
      </c>
      <c r="C90" s="277">
        <f>'[9]Sch C'!D88</f>
        <v>0</v>
      </c>
      <c r="D90" s="277">
        <f>'[9]Sch C'!F88</f>
        <v>0</v>
      </c>
      <c r="E90" s="263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42">
        <f t="shared" si="12"/>
        <v>0</v>
      </c>
      <c r="N90" s="247">
        <f>SUMMARY!M90</f>
        <v>0</v>
      </c>
    </row>
    <row r="91" spans="1:14" s="43" customFormat="1">
      <c r="A91" s="42">
        <v>490</v>
      </c>
      <c r="B91" s="116" t="s">
        <v>301</v>
      </c>
      <c r="C91" s="277">
        <f>'[9]Sch C'!D89</f>
        <v>0</v>
      </c>
      <c r="D91" s="277">
        <f>'[9]Sch C'!F89</f>
        <v>0</v>
      </c>
      <c r="E91" s="263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42">
        <f t="shared" si="12"/>
        <v>0</v>
      </c>
      <c r="N91" s="247">
        <f>SUMMARY!M91</f>
        <v>0.71156677327499873</v>
      </c>
    </row>
    <row r="92" spans="1:14" s="43" customFormat="1">
      <c r="A92" s="42"/>
      <c r="B92" s="116" t="s">
        <v>49</v>
      </c>
      <c r="C92" s="277">
        <f>SUM(C80:C91)</f>
        <v>58685</v>
      </c>
      <c r="D92" s="277">
        <f>SUM(D80:D91)</f>
        <v>18045</v>
      </c>
      <c r="E92" s="183">
        <f>SUM(E80:E91)</f>
        <v>76730</v>
      </c>
      <c r="F92" s="183">
        <f>SUM(F80:F91)</f>
        <v>0</v>
      </c>
      <c r="G92" s="183">
        <f>IF(ISERROR(E92+F92),"",(E92+F92))</f>
        <v>76730</v>
      </c>
      <c r="H92" s="181">
        <f t="shared" si="11"/>
        <v>9.9586260813133431E-2</v>
      </c>
      <c r="J92" s="136"/>
      <c r="K92" s="136"/>
      <c r="M92" s="242">
        <f t="shared" si="12"/>
        <v>13.374586020568241</v>
      </c>
      <c r="N92" s="247">
        <f>SUMMARY!M92</f>
        <v>9.6176409099090368</v>
      </c>
    </row>
    <row r="93" spans="1:14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4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4" s="43" customFormat="1">
      <c r="A95" s="130" t="s">
        <v>201</v>
      </c>
      <c r="B95" s="116" t="s">
        <v>40</v>
      </c>
      <c r="C95" s="277">
        <f>'[9]Sch C'!D93</f>
        <v>0</v>
      </c>
      <c r="D95" s="277">
        <f>'[9]Sch C'!F93</f>
        <v>0</v>
      </c>
      <c r="E95" s="263">
        <f t="shared" ref="E95:E100" si="14">SUM(C95:D95)</f>
        <v>0</v>
      </c>
      <c r="F95" s="180"/>
      <c r="G95" s="180">
        <f t="shared" ref="G95:G101" si="15">IF(ISERROR(E95+F95),"",(E95+F95))</f>
        <v>0</v>
      </c>
      <c r="H95" s="181">
        <f t="shared" ref="H95:H101" si="16">IF(ISERROR(G95/$G$183),"",(G95/$G$183))</f>
        <v>0</v>
      </c>
      <c r="J95" s="265">
        <v>0</v>
      </c>
      <c r="K95" s="265">
        <v>0</v>
      </c>
      <c r="M95" s="242">
        <f t="shared" ref="M95:M101" si="17">IFERROR(G95/G$198,0)</f>
        <v>0</v>
      </c>
      <c r="N95" s="247">
        <f>SUMMARY!M95</f>
        <v>4.5052907730719358</v>
      </c>
    </row>
    <row r="96" spans="1:14" s="43" customFormat="1">
      <c r="A96" s="130" t="s">
        <v>202</v>
      </c>
      <c r="B96" s="116" t="s">
        <v>23</v>
      </c>
      <c r="C96" s="277">
        <f>'[9]Sch C'!D94</f>
        <v>0</v>
      </c>
      <c r="D96" s="277">
        <f>'[9]Sch C'!F94</f>
        <v>0</v>
      </c>
      <c r="E96" s="263">
        <f t="shared" si="14"/>
        <v>0</v>
      </c>
      <c r="F96" s="183"/>
      <c r="G96" s="183">
        <f t="shared" si="15"/>
        <v>0</v>
      </c>
      <c r="H96" s="181">
        <f t="shared" si="16"/>
        <v>0</v>
      </c>
      <c r="J96" s="136"/>
      <c r="K96" s="136"/>
      <c r="M96" s="242">
        <f t="shared" si="17"/>
        <v>0</v>
      </c>
      <c r="N96" s="247">
        <f>SUMMARY!M96</f>
        <v>0.78886372132305094</v>
      </c>
    </row>
    <row r="97" spans="1:14" s="43" customFormat="1">
      <c r="A97" s="42">
        <v>310</v>
      </c>
      <c r="B97" s="116" t="s">
        <v>77</v>
      </c>
      <c r="C97" s="277">
        <f>'[9]Sch C'!D95</f>
        <v>910</v>
      </c>
      <c r="D97" s="277">
        <f>'[9]Sch C'!F95</f>
        <v>0</v>
      </c>
      <c r="E97" s="263">
        <f t="shared" si="14"/>
        <v>910</v>
      </c>
      <c r="F97" s="183"/>
      <c r="G97" s="183">
        <f t="shared" si="15"/>
        <v>910</v>
      </c>
      <c r="H97" s="181">
        <f t="shared" si="16"/>
        <v>1.1810699509963694E-3</v>
      </c>
      <c r="J97" s="136"/>
      <c r="K97" s="136"/>
      <c r="M97" s="242">
        <f t="shared" si="17"/>
        <v>0.15861948753704028</v>
      </c>
      <c r="N97" s="247">
        <f>SUMMARY!M97</f>
        <v>1.2956512107660569</v>
      </c>
    </row>
    <row r="98" spans="1:14" s="43" customFormat="1">
      <c r="A98" s="42">
        <v>380</v>
      </c>
      <c r="B98" s="116" t="s">
        <v>51</v>
      </c>
      <c r="C98" s="277">
        <f>'[9]Sch C'!D96</f>
        <v>38600</v>
      </c>
      <c r="D98" s="277">
        <f>'[9]Sch C'!F96</f>
        <v>114</v>
      </c>
      <c r="E98" s="263">
        <f t="shared" si="14"/>
        <v>38714</v>
      </c>
      <c r="F98" s="183"/>
      <c r="G98" s="183">
        <f t="shared" si="15"/>
        <v>38714</v>
      </c>
      <c r="H98" s="181">
        <f t="shared" si="16"/>
        <v>5.0246090200959825E-2</v>
      </c>
      <c r="J98" s="136"/>
      <c r="K98" s="136"/>
      <c r="M98" s="242">
        <f t="shared" si="17"/>
        <v>6.7481261983615131</v>
      </c>
      <c r="N98" s="247">
        <f>SUMMARY!M98</f>
        <v>6.5753296320397263</v>
      </c>
    </row>
    <row r="99" spans="1:14" s="43" customFormat="1">
      <c r="A99" s="42">
        <v>390</v>
      </c>
      <c r="B99" s="116" t="s">
        <v>52</v>
      </c>
      <c r="C99" s="277">
        <f>'[9]Sch C'!D97</f>
        <v>3914</v>
      </c>
      <c r="D99" s="277">
        <f>'[9]Sch C'!F97</f>
        <v>120</v>
      </c>
      <c r="E99" s="263">
        <f t="shared" si="14"/>
        <v>4034</v>
      </c>
      <c r="F99" s="183"/>
      <c r="G99" s="183">
        <f t="shared" si="15"/>
        <v>4034</v>
      </c>
      <c r="H99" s="181">
        <f t="shared" si="16"/>
        <v>5.2356441563948947E-3</v>
      </c>
      <c r="J99" s="136"/>
      <c r="K99" s="136"/>
      <c r="M99" s="242">
        <f t="shared" si="17"/>
        <v>0.70315495903782466</v>
      </c>
      <c r="N99" s="247">
        <f>SUMMARY!M99</f>
        <v>0.57105606859853886</v>
      </c>
    </row>
    <row r="100" spans="1:14" s="43" customFormat="1">
      <c r="A100" s="42">
        <v>490</v>
      </c>
      <c r="B100" s="116" t="s">
        <v>301</v>
      </c>
      <c r="C100" s="277">
        <f>'[9]Sch C'!D98</f>
        <v>0</v>
      </c>
      <c r="D100" s="277">
        <f>'[9]Sch C'!F98</f>
        <v>0</v>
      </c>
      <c r="E100" s="263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42">
        <f t="shared" si="17"/>
        <v>0</v>
      </c>
      <c r="N100" s="247">
        <f>SUMMARY!M100</f>
        <v>2.135397196800827E-2</v>
      </c>
    </row>
    <row r="101" spans="1:14" s="43" customFormat="1">
      <c r="A101" s="42"/>
      <c r="B101" s="116" t="s">
        <v>54</v>
      </c>
      <c r="C101" s="277">
        <f>SUM(C95:C100)</f>
        <v>43424</v>
      </c>
      <c r="D101" s="277">
        <f>SUM(D95:D100)</f>
        <v>234</v>
      </c>
      <c r="E101" s="183">
        <f>SUM(E95:E100)</f>
        <v>43658</v>
      </c>
      <c r="F101" s="183">
        <f>SUM(F95:F100)</f>
        <v>0</v>
      </c>
      <c r="G101" s="183">
        <f t="shared" si="15"/>
        <v>43658</v>
      </c>
      <c r="H101" s="181">
        <f t="shared" si="16"/>
        <v>5.6662804308351092E-2</v>
      </c>
      <c r="J101" s="136"/>
      <c r="K101" s="136"/>
      <c r="M101" s="242">
        <f t="shared" si="17"/>
        <v>7.6099006449363777</v>
      </c>
      <c r="N101" s="247">
        <f>SUMMARY!M101</f>
        <v>13.757545377767316</v>
      </c>
    </row>
    <row r="102" spans="1:14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4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4" s="43" customFormat="1">
      <c r="A104" s="130" t="s">
        <v>201</v>
      </c>
      <c r="B104" s="116" t="s">
        <v>40</v>
      </c>
      <c r="C104" s="277">
        <f>'[9]Sch C'!D102</f>
        <v>0</v>
      </c>
      <c r="D104" s="277">
        <f>'[9]Sch C'!F102</f>
        <v>0</v>
      </c>
      <c r="E104" s="263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5">
        <v>0</v>
      </c>
      <c r="K104" s="265">
        <v>0</v>
      </c>
      <c r="M104" s="242">
        <f t="shared" ref="M104:M110" si="21">IFERROR(G104/G$198,0)</f>
        <v>0</v>
      </c>
      <c r="N104" s="247">
        <f>SUMMARY!M104</f>
        <v>1.4698113817085947</v>
      </c>
    </row>
    <row r="105" spans="1:14" s="43" customFormat="1">
      <c r="A105" s="130" t="s">
        <v>202</v>
      </c>
      <c r="B105" s="116" t="s">
        <v>23</v>
      </c>
      <c r="C105" s="277">
        <f>'[9]Sch C'!D103</f>
        <v>0</v>
      </c>
      <c r="D105" s="277">
        <f>'[9]Sch C'!F103</f>
        <v>0</v>
      </c>
      <c r="E105" s="263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42">
        <f t="shared" si="21"/>
        <v>0</v>
      </c>
      <c r="N105" s="247">
        <f>SUMMARY!M105</f>
        <v>0.27419118427550182</v>
      </c>
    </row>
    <row r="106" spans="1:14" s="43" customFormat="1">
      <c r="A106" s="42">
        <v>110</v>
      </c>
      <c r="B106" s="116" t="s">
        <v>43</v>
      </c>
      <c r="C106" s="277">
        <f>'[9]Sch C'!D104</f>
        <v>488</v>
      </c>
      <c r="D106" s="277">
        <f>'[9]Sch C'!F104</f>
        <v>0</v>
      </c>
      <c r="E106" s="263">
        <f t="shared" si="18"/>
        <v>488</v>
      </c>
      <c r="F106" s="183"/>
      <c r="G106" s="183">
        <f t="shared" si="19"/>
        <v>488</v>
      </c>
      <c r="H106" s="181">
        <f t="shared" si="20"/>
        <v>6.3336498471014088E-4</v>
      </c>
      <c r="J106" s="136"/>
      <c r="K106" s="136"/>
      <c r="M106" s="242">
        <f t="shared" si="21"/>
        <v>8.5061879030852355E-2</v>
      </c>
      <c r="N106" s="247">
        <f>SUMMARY!M106</f>
        <v>9.832887978179905E-2</v>
      </c>
    </row>
    <row r="107" spans="1:14" s="43" customFormat="1">
      <c r="A107" s="42">
        <v>310</v>
      </c>
      <c r="B107" s="116" t="s">
        <v>77</v>
      </c>
      <c r="C107" s="277">
        <f>'[9]Sch C'!D105</f>
        <v>0</v>
      </c>
      <c r="D107" s="277">
        <f>'[9]Sch C'!F105</f>
        <v>0</v>
      </c>
      <c r="E107" s="263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42">
        <f t="shared" si="21"/>
        <v>0</v>
      </c>
      <c r="N107" s="247">
        <f>SUMMARY!M107</f>
        <v>0.359150086994245</v>
      </c>
    </row>
    <row r="108" spans="1:14" s="43" customFormat="1">
      <c r="A108" s="42">
        <v>410</v>
      </c>
      <c r="B108" s="116" t="s">
        <v>56</v>
      </c>
      <c r="C108" s="277">
        <f>'[9]Sch C'!D106</f>
        <v>137</v>
      </c>
      <c r="D108" s="277">
        <f>'[9]Sch C'!F106</f>
        <v>0</v>
      </c>
      <c r="E108" s="263">
        <f t="shared" si="18"/>
        <v>137</v>
      </c>
      <c r="F108" s="183"/>
      <c r="G108" s="183">
        <f t="shared" si="19"/>
        <v>137</v>
      </c>
      <c r="H108" s="181">
        <f t="shared" si="20"/>
        <v>1.7780943218296988E-4</v>
      </c>
      <c r="J108" s="136"/>
      <c r="K108" s="136"/>
      <c r="M108" s="242">
        <f t="shared" si="21"/>
        <v>2.388007669513683E-2</v>
      </c>
      <c r="N108" s="247">
        <f>SUMMARY!M108</f>
        <v>0.18715531126402407</v>
      </c>
    </row>
    <row r="109" spans="1:14" s="43" customFormat="1">
      <c r="A109" s="42">
        <v>490</v>
      </c>
      <c r="B109" s="116" t="s">
        <v>301</v>
      </c>
      <c r="C109" s="277">
        <f>'[9]Sch C'!D107</f>
        <v>0</v>
      </c>
      <c r="D109" s="277">
        <f>'[9]Sch C'!F107</f>
        <v>0</v>
      </c>
      <c r="E109" s="263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42">
        <f t="shared" si="21"/>
        <v>0</v>
      </c>
      <c r="N109" s="247">
        <f>SUMMARY!M109</f>
        <v>0</v>
      </c>
    </row>
    <row r="110" spans="1:14" s="43" customFormat="1">
      <c r="A110" s="42"/>
      <c r="B110" s="116" t="s">
        <v>58</v>
      </c>
      <c r="C110" s="277">
        <f>SUM(C104:C109)</f>
        <v>625</v>
      </c>
      <c r="D110" s="277">
        <f>SUM(D104:D109)</f>
        <v>0</v>
      </c>
      <c r="E110" s="183">
        <f>SUM(E104:E109)</f>
        <v>625</v>
      </c>
      <c r="F110" s="183">
        <f>SUM(F104:F109)</f>
        <v>0</v>
      </c>
      <c r="G110" s="183">
        <f t="shared" si="19"/>
        <v>625</v>
      </c>
      <c r="H110" s="181">
        <f t="shared" si="20"/>
        <v>8.1117441689311086E-4</v>
      </c>
      <c r="J110" s="136"/>
      <c r="K110" s="136"/>
      <c r="M110" s="242">
        <f t="shared" si="21"/>
        <v>0.10894195572598919</v>
      </c>
      <c r="N110" s="247">
        <f>SUMMARY!M110</f>
        <v>2.3886368440241648</v>
      </c>
    </row>
    <row r="111" spans="1:14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4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4" s="43" customFormat="1">
      <c r="A113" s="130" t="s">
        <v>201</v>
      </c>
      <c r="B113" s="116" t="s">
        <v>40</v>
      </c>
      <c r="C113" s="277">
        <f>'[9]Sch C'!D121</f>
        <v>0</v>
      </c>
      <c r="D113" s="277">
        <f>'[9]Sch C'!F121</f>
        <v>0</v>
      </c>
      <c r="E113" s="263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5">
        <v>0</v>
      </c>
      <c r="K113" s="265">
        <v>0</v>
      </c>
      <c r="M113" s="242">
        <f t="shared" ref="M113:M118" si="25">IFERROR(G113/G$198,0)</f>
        <v>0</v>
      </c>
      <c r="N113" s="247">
        <f>SUMMARY!M113</f>
        <v>1.5274611987207001</v>
      </c>
    </row>
    <row r="114" spans="1:14" s="43" customFormat="1">
      <c r="A114" s="130" t="s">
        <v>202</v>
      </c>
      <c r="B114" s="116" t="s">
        <v>225</v>
      </c>
      <c r="C114" s="277">
        <f>'[9]Sch C'!D122</f>
        <v>0</v>
      </c>
      <c r="D114" s="277">
        <f>'[9]Sch C'!F122</f>
        <v>0</v>
      </c>
      <c r="E114" s="263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42">
        <f t="shared" si="25"/>
        <v>0</v>
      </c>
      <c r="N114" s="247">
        <f>SUMMARY!M114</f>
        <v>0.32313123901034235</v>
      </c>
    </row>
    <row r="115" spans="1:14" s="43" customFormat="1">
      <c r="A115" s="130" t="s">
        <v>209</v>
      </c>
      <c r="B115" s="116" t="s">
        <v>43</v>
      </c>
      <c r="C115" s="277">
        <f>'[9]Sch C'!D123</f>
        <v>5469</v>
      </c>
      <c r="D115" s="277">
        <f>'[9]Sch C'!F123</f>
        <v>0</v>
      </c>
      <c r="E115" s="263">
        <f t="shared" si="22"/>
        <v>5469</v>
      </c>
      <c r="F115" s="183"/>
      <c r="G115" s="183">
        <f t="shared" si="23"/>
        <v>5469</v>
      </c>
      <c r="H115" s="181">
        <f t="shared" si="24"/>
        <v>7.0981006175814768E-3</v>
      </c>
      <c r="J115" s="136"/>
      <c r="K115" s="136"/>
      <c r="M115" s="242">
        <f t="shared" si="25"/>
        <v>0.95328568938469582</v>
      </c>
      <c r="N115" s="247">
        <f>SUMMARY!M115</f>
        <v>0.93231063175820672</v>
      </c>
    </row>
    <row r="116" spans="1:14" s="43" customFormat="1">
      <c r="A116" s="42">
        <v>310</v>
      </c>
      <c r="B116" s="116" t="s">
        <v>57</v>
      </c>
      <c r="C116" s="277">
        <f>'[9]Sch C'!D124</f>
        <v>0</v>
      </c>
      <c r="D116" s="277">
        <f>'[9]Sch C'!F124</f>
        <v>0</v>
      </c>
      <c r="E116" s="263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42">
        <f t="shared" si="25"/>
        <v>0</v>
      </c>
      <c r="N116" s="247">
        <f>SUMMARY!M116</f>
        <v>0.56185821553343396</v>
      </c>
    </row>
    <row r="117" spans="1:14" s="43" customFormat="1">
      <c r="A117" s="42">
        <v>490</v>
      </c>
      <c r="B117" s="116" t="s">
        <v>301</v>
      </c>
      <c r="C117" s="277">
        <f>'[9]Sch C'!D125</f>
        <v>0</v>
      </c>
      <c r="D117" s="277">
        <f>'[9]Sch C'!F125</f>
        <v>0</v>
      </c>
      <c r="E117" s="263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42">
        <f t="shared" si="25"/>
        <v>0</v>
      </c>
      <c r="N117" s="247">
        <f>SUMMARY!M117</f>
        <v>0</v>
      </c>
    </row>
    <row r="118" spans="1:14" s="43" customFormat="1">
      <c r="A118" s="42"/>
      <c r="B118" s="116" t="s">
        <v>60</v>
      </c>
      <c r="C118" s="277">
        <f>SUM(C113:C117)</f>
        <v>5469</v>
      </c>
      <c r="D118" s="277">
        <f>SUM(D113:D117)</f>
        <v>0</v>
      </c>
      <c r="E118" s="183">
        <f>SUM(E113:E117)</f>
        <v>5469</v>
      </c>
      <c r="F118" s="183">
        <f>SUM(F113:F117)</f>
        <v>0</v>
      </c>
      <c r="G118" s="183">
        <f t="shared" si="23"/>
        <v>5469</v>
      </c>
      <c r="H118" s="181">
        <f t="shared" si="24"/>
        <v>7.0981006175814768E-3</v>
      </c>
      <c r="J118" s="136"/>
      <c r="K118" s="136"/>
      <c r="M118" s="242">
        <f t="shared" si="25"/>
        <v>0.95328568938469582</v>
      </c>
      <c r="N118" s="247">
        <f>SUMMARY!M118</f>
        <v>3.3447612850226829</v>
      </c>
    </row>
    <row r="119" spans="1:14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4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4" s="43" customFormat="1">
      <c r="A121" s="130" t="s">
        <v>201</v>
      </c>
      <c r="B121" s="116" t="s">
        <v>227</v>
      </c>
      <c r="C121" s="277">
        <f>'[9]Sch C'!D129</f>
        <v>0</v>
      </c>
      <c r="D121" s="277">
        <f>'[9]Sch C'!F129</f>
        <v>0</v>
      </c>
      <c r="E121" s="263">
        <f t="shared" ref="E121:E131" si="26">SUM(C121:D121)</f>
        <v>0</v>
      </c>
      <c r="F121" s="180"/>
      <c r="G121" s="180">
        <f>IF(ISERROR(E121+F121),"",(E121+F121))</f>
        <v>0</v>
      </c>
      <c r="H121" s="181">
        <f>IF(ISERROR(G121/$G$183),"",(G121/$G$183))</f>
        <v>0</v>
      </c>
      <c r="J121" s="265">
        <v>0</v>
      </c>
      <c r="K121" s="265">
        <v>0</v>
      </c>
      <c r="M121" s="242">
        <f t="shared" ref="M121:M131" si="27">IFERROR(G121/G$198,0)</f>
        <v>0</v>
      </c>
      <c r="N121" s="247">
        <f>SUMMARY!M121</f>
        <v>3.8937522902331079</v>
      </c>
    </row>
    <row r="122" spans="1:14" s="43" customFormat="1">
      <c r="A122" s="130" t="s">
        <v>228</v>
      </c>
      <c r="B122" s="116" t="s">
        <v>229</v>
      </c>
      <c r="C122" s="277">
        <f>'[9]Sch C'!D130</f>
        <v>0</v>
      </c>
      <c r="D122" s="277">
        <f>'[9]Sch C'!F130</f>
        <v>0</v>
      </c>
      <c r="E122" s="263">
        <f t="shared" si="26"/>
        <v>0</v>
      </c>
      <c r="F122" s="180"/>
      <c r="G122" s="180">
        <f t="shared" ref="G122:G131" si="28">IF(ISERROR(E122+F122),"",(E122+F122))</f>
        <v>0</v>
      </c>
      <c r="H122" s="181">
        <f t="shared" ref="H122:H131" si="29">IF(ISERROR(G122/$G$183),"",(G122/$G$183))</f>
        <v>0</v>
      </c>
      <c r="J122" s="136"/>
      <c r="K122" s="136"/>
      <c r="M122" s="242">
        <f t="shared" si="27"/>
        <v>0</v>
      </c>
      <c r="N122" s="247">
        <f>SUMMARY!M122</f>
        <v>0.52924774207244751</v>
      </c>
    </row>
    <row r="123" spans="1:14" s="43" customFormat="1">
      <c r="A123" s="130" t="s">
        <v>202</v>
      </c>
      <c r="B123" s="116" t="s">
        <v>230</v>
      </c>
      <c r="C123" s="277">
        <f>'[9]Sch C'!D131</f>
        <v>2139</v>
      </c>
      <c r="D123" s="277">
        <f>'[9]Sch C'!F131</f>
        <v>0</v>
      </c>
      <c r="E123" s="263">
        <f t="shared" si="26"/>
        <v>2139</v>
      </c>
      <c r="F123" s="180"/>
      <c r="G123" s="180">
        <f t="shared" si="28"/>
        <v>2139</v>
      </c>
      <c r="H123" s="181">
        <f t="shared" si="29"/>
        <v>2.7761633243749825E-3</v>
      </c>
      <c r="J123" s="265">
        <v>172</v>
      </c>
      <c r="K123" s="265">
        <v>180</v>
      </c>
      <c r="M123" s="242">
        <f t="shared" si="27"/>
        <v>0.37284294927662542</v>
      </c>
      <c r="N123" s="247">
        <f>SUMMARY!M123</f>
        <v>21.595965220762317</v>
      </c>
    </row>
    <row r="124" spans="1:14" s="43" customFormat="1">
      <c r="A124" s="130" t="s">
        <v>231</v>
      </c>
      <c r="B124" s="116" t="s">
        <v>232</v>
      </c>
      <c r="C124" s="277">
        <f>'[9]Sch C'!D132</f>
        <v>0</v>
      </c>
      <c r="D124" s="277">
        <f>'[9]Sch C'!F132</f>
        <v>2161</v>
      </c>
      <c r="E124" s="263">
        <f t="shared" si="26"/>
        <v>2161</v>
      </c>
      <c r="F124" s="180"/>
      <c r="G124" s="180">
        <f t="shared" si="28"/>
        <v>2161</v>
      </c>
      <c r="H124" s="181">
        <f t="shared" si="29"/>
        <v>2.8047166638496199E-3</v>
      </c>
      <c r="J124" s="136"/>
      <c r="K124" s="136"/>
      <c r="M124" s="242">
        <f t="shared" si="27"/>
        <v>0.37667770611818024</v>
      </c>
      <c r="N124" s="247">
        <f>SUMMARY!M124</f>
        <v>3.9214911321251056</v>
      </c>
    </row>
    <row r="125" spans="1:14" s="43" customFormat="1">
      <c r="A125" s="130" t="s">
        <v>149</v>
      </c>
      <c r="B125" s="116" t="s">
        <v>150</v>
      </c>
      <c r="C125" s="277">
        <f>'[9]Sch C'!D133</f>
        <v>0</v>
      </c>
      <c r="D125" s="277">
        <f>'[9]Sch C'!F133</f>
        <v>0</v>
      </c>
      <c r="E125" s="263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5">
        <v>0</v>
      </c>
      <c r="K125" s="265">
        <v>0</v>
      </c>
      <c r="M125" s="242">
        <f t="shared" si="27"/>
        <v>0</v>
      </c>
      <c r="N125" s="247">
        <f>SUMMARY!M125</f>
        <v>0.33088272621965009</v>
      </c>
    </row>
    <row r="126" spans="1:14" s="43" customFormat="1">
      <c r="A126" s="42">
        <v>110</v>
      </c>
      <c r="B126" s="43" t="s">
        <v>69</v>
      </c>
      <c r="C126" s="277">
        <f>'[9]Sch C'!D134</f>
        <v>5160</v>
      </c>
      <c r="D126" s="277">
        <f>'[9]Sch C'!F134</f>
        <v>14</v>
      </c>
      <c r="E126" s="263">
        <f t="shared" si="26"/>
        <v>5174</v>
      </c>
      <c r="F126" s="180"/>
      <c r="G126" s="180">
        <f t="shared" si="28"/>
        <v>5174</v>
      </c>
      <c r="H126" s="181">
        <f t="shared" si="29"/>
        <v>6.7152262928079284E-3</v>
      </c>
      <c r="J126" s="136"/>
      <c r="K126" s="136"/>
      <c r="M126" s="242">
        <f t="shared" si="27"/>
        <v>0.90186508628202888</v>
      </c>
      <c r="N126" s="247">
        <f>SUMMARY!M126</f>
        <v>1.7717058717654064</v>
      </c>
    </row>
    <row r="127" spans="1:14" s="43" customFormat="1">
      <c r="A127" s="42">
        <v>111</v>
      </c>
      <c r="B127" s="116" t="s">
        <v>107</v>
      </c>
      <c r="C127" s="277">
        <f>'[9]Sch C'!D135</f>
        <v>0</v>
      </c>
      <c r="D127" s="277">
        <f>'[9]Sch C'!F135</f>
        <v>0</v>
      </c>
      <c r="E127" s="263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42">
        <f t="shared" si="27"/>
        <v>0</v>
      </c>
      <c r="N127" s="247">
        <f>SUMMARY!M127</f>
        <v>6.5672578583262954E-3</v>
      </c>
    </row>
    <row r="128" spans="1:14" s="43" customFormat="1">
      <c r="A128" s="42">
        <v>230</v>
      </c>
      <c r="B128" s="116" t="s">
        <v>233</v>
      </c>
      <c r="C128" s="277">
        <f>'[9]Sch C'!D136</f>
        <v>0</v>
      </c>
      <c r="D128" s="277">
        <f>'[9]Sch C'!F136</f>
        <v>0</v>
      </c>
      <c r="E128" s="263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42">
        <f t="shared" si="27"/>
        <v>0</v>
      </c>
      <c r="N128" s="247">
        <f>SUMMARY!M128</f>
        <v>0</v>
      </c>
    </row>
    <row r="129" spans="1:14" s="43" customFormat="1">
      <c r="A129" s="42">
        <v>310</v>
      </c>
      <c r="B129" s="116" t="s">
        <v>77</v>
      </c>
      <c r="C129" s="277">
        <f>'[9]Sch C'!D137</f>
        <v>0</v>
      </c>
      <c r="D129" s="277">
        <f>'[9]Sch C'!F137</f>
        <v>0</v>
      </c>
      <c r="E129" s="263">
        <f t="shared" si="26"/>
        <v>0</v>
      </c>
      <c r="F129" s="180"/>
      <c r="G129" s="180">
        <f t="shared" si="28"/>
        <v>0</v>
      </c>
      <c r="H129" s="181">
        <f t="shared" si="29"/>
        <v>0</v>
      </c>
      <c r="J129" s="136"/>
      <c r="K129" s="136"/>
      <c r="M129" s="242">
        <f t="shared" si="27"/>
        <v>0</v>
      </c>
      <c r="N129" s="247">
        <f>SUMMARY!M129</f>
        <v>0.38579293985167135</v>
      </c>
    </row>
    <row r="130" spans="1:14" s="43" customFormat="1">
      <c r="A130" s="42">
        <v>330</v>
      </c>
      <c r="B130" s="116" t="s">
        <v>311</v>
      </c>
      <c r="C130" s="277">
        <f>'[9]Sch C'!D138</f>
        <v>0</v>
      </c>
      <c r="D130" s="277">
        <f>'[9]Sch C'!F138</f>
        <v>0</v>
      </c>
      <c r="E130" s="263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42">
        <f t="shared" si="27"/>
        <v>0</v>
      </c>
      <c r="N130" s="247">
        <f>SUMMARY!M130</f>
        <v>0.11154185184672398</v>
      </c>
    </row>
    <row r="131" spans="1:14" s="43" customFormat="1">
      <c r="A131" s="42">
        <v>390</v>
      </c>
      <c r="B131" s="116" t="s">
        <v>70</v>
      </c>
      <c r="C131" s="277">
        <f>'[9]Sch C'!D139</f>
        <v>0</v>
      </c>
      <c r="D131" s="277">
        <f>'[9]Sch C'!F139</f>
        <v>114</v>
      </c>
      <c r="E131" s="263">
        <f t="shared" si="26"/>
        <v>114</v>
      </c>
      <c r="F131" s="180"/>
      <c r="G131" s="180">
        <f t="shared" si="28"/>
        <v>114</v>
      </c>
      <c r="H131" s="181">
        <f t="shared" si="29"/>
        <v>1.4795821364130341E-4</v>
      </c>
      <c r="J131" s="136"/>
      <c r="K131" s="136"/>
      <c r="M131" s="242">
        <f t="shared" si="27"/>
        <v>1.987101272442043E-2</v>
      </c>
      <c r="N131" s="247">
        <f>SUMMARY!M131</f>
        <v>4.4027856618715992E-2</v>
      </c>
    </row>
    <row r="132" spans="1:14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4" s="43" customFormat="1">
      <c r="A133" s="42" t="s">
        <v>325</v>
      </c>
      <c r="B133" s="42" t="s">
        <v>235</v>
      </c>
      <c r="C133" s="277">
        <f>'[9]Sch C'!D141</f>
        <v>0</v>
      </c>
      <c r="D133" s="277">
        <f>'[9]Sch C'!F141</f>
        <v>0</v>
      </c>
      <c r="E133" s="263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42">
        <f t="shared" ref="M133:M139" si="32">IFERROR(G133/G$198,0)</f>
        <v>0</v>
      </c>
      <c r="N133" s="247">
        <f>SUMMARY!M133</f>
        <v>0</v>
      </c>
    </row>
    <row r="134" spans="1:14" s="43" customFormat="1">
      <c r="A134" s="42" t="s">
        <v>326</v>
      </c>
      <c r="B134" s="42" t="s">
        <v>236</v>
      </c>
      <c r="C134" s="277">
        <f>'[9]Sch C'!D142</f>
        <v>0</v>
      </c>
      <c r="D134" s="277">
        <f>'[9]Sch C'!F142</f>
        <v>0</v>
      </c>
      <c r="E134" s="263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42">
        <f t="shared" si="32"/>
        <v>0</v>
      </c>
      <c r="N134" s="247">
        <f>SUMMARY!M134</f>
        <v>0</v>
      </c>
    </row>
    <row r="135" spans="1:14" s="43" customFormat="1">
      <c r="A135" s="42" t="s">
        <v>327</v>
      </c>
      <c r="B135" s="42" t="s">
        <v>237</v>
      </c>
      <c r="C135" s="277">
        <f>'[9]Sch C'!D143</f>
        <v>0</v>
      </c>
      <c r="D135" s="277">
        <f>'[9]Sch C'!F143</f>
        <v>0</v>
      </c>
      <c r="E135" s="263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42">
        <f t="shared" si="32"/>
        <v>0</v>
      </c>
      <c r="N135" s="247">
        <f>SUMMARY!M135</f>
        <v>0</v>
      </c>
    </row>
    <row r="136" spans="1:14" s="43" customFormat="1">
      <c r="A136" s="42" t="s">
        <v>328</v>
      </c>
      <c r="B136" s="42" t="s">
        <v>238</v>
      </c>
      <c r="C136" s="277">
        <f>'[9]Sch C'!D144</f>
        <v>0</v>
      </c>
      <c r="D136" s="277">
        <f>'[9]Sch C'!F144</f>
        <v>0</v>
      </c>
      <c r="E136" s="263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42">
        <f t="shared" si="32"/>
        <v>0</v>
      </c>
      <c r="N136" s="247">
        <f>SUMMARY!M136</f>
        <v>0</v>
      </c>
    </row>
    <row r="137" spans="1:14" s="43" customFormat="1">
      <c r="A137" s="42" t="s">
        <v>351</v>
      </c>
      <c r="B137" s="42" t="s">
        <v>239</v>
      </c>
      <c r="C137" s="277">
        <f>'[9]Sch C'!D145</f>
        <v>0</v>
      </c>
      <c r="D137" s="277">
        <f>'[9]Sch C'!F145</f>
        <v>0</v>
      </c>
      <c r="E137" s="263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42">
        <f t="shared" si="32"/>
        <v>0</v>
      </c>
      <c r="N137" s="247">
        <f>SUMMARY!M137</f>
        <v>4.1628015377444261E-3</v>
      </c>
    </row>
    <row r="138" spans="1:14" s="43" customFormat="1">
      <c r="A138" s="42">
        <v>490</v>
      </c>
      <c r="B138" s="116" t="s">
        <v>301</v>
      </c>
      <c r="C138" s="277">
        <f>'[9]Sch C'!D146</f>
        <v>0</v>
      </c>
      <c r="D138" s="277">
        <f>'[9]Sch C'!F146</f>
        <v>0</v>
      </c>
      <c r="E138" s="263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42">
        <f t="shared" si="32"/>
        <v>0</v>
      </c>
      <c r="N138" s="247">
        <f>SUMMARY!M138</f>
        <v>0.56570257659877887</v>
      </c>
    </row>
    <row r="139" spans="1:14" s="43" customFormat="1">
      <c r="A139" s="42"/>
      <c r="B139" s="116" t="s">
        <v>71</v>
      </c>
      <c r="C139" s="277">
        <f>SUM(C121:C138)</f>
        <v>7299</v>
      </c>
      <c r="D139" s="277">
        <f>SUM(D121:D138)</f>
        <v>2289</v>
      </c>
      <c r="E139" s="182">
        <f>SUM(E121:E138)</f>
        <v>9588</v>
      </c>
      <c r="F139" s="182">
        <f>SUM(F121:F138)</f>
        <v>0</v>
      </c>
      <c r="G139" s="183">
        <f t="shared" si="33"/>
        <v>9588</v>
      </c>
      <c r="H139" s="181">
        <f t="shared" si="31"/>
        <v>1.2444064494673834E-2</v>
      </c>
      <c r="J139" s="136"/>
      <c r="K139" s="136"/>
      <c r="M139" s="242">
        <f t="shared" si="32"/>
        <v>1.6712567544012551</v>
      </c>
      <c r="N139" s="247">
        <f>SUMMARY!M139</f>
        <v>33.160840267489995</v>
      </c>
    </row>
    <row r="140" spans="1:14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4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4" s="43" customFormat="1">
      <c r="A142" s="130" t="s">
        <v>201</v>
      </c>
      <c r="B142" s="116" t="s">
        <v>73</v>
      </c>
      <c r="C142" s="277">
        <f>'[9]Sch C'!D150</f>
        <v>0</v>
      </c>
      <c r="D142" s="277">
        <f>'[9]Sch C'!F150</f>
        <v>0</v>
      </c>
      <c r="E142" s="263">
        <f t="shared" ref="E142:E146" si="34">SUM(C142:D142)</f>
        <v>0</v>
      </c>
      <c r="F142" s="180"/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5">
        <v>0</v>
      </c>
      <c r="K142" s="265">
        <v>0</v>
      </c>
      <c r="M142" s="242">
        <f t="shared" ref="M142:M147" si="37">IFERROR(G142/G$198,0)</f>
        <v>0</v>
      </c>
      <c r="N142" s="247">
        <f>SUMMARY!M142</f>
        <v>2.4474516455065283</v>
      </c>
    </row>
    <row r="143" spans="1:14" s="43" customFormat="1">
      <c r="A143" s="130" t="s">
        <v>202</v>
      </c>
      <c r="B143" s="116" t="s">
        <v>23</v>
      </c>
      <c r="C143" s="277">
        <f>'[9]Sch C'!D151</f>
        <v>0</v>
      </c>
      <c r="D143" s="277">
        <f>'[9]Sch C'!F151</f>
        <v>0</v>
      </c>
      <c r="E143" s="263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42">
        <f t="shared" si="37"/>
        <v>0</v>
      </c>
      <c r="N143" s="247">
        <f>SUMMARY!M143</f>
        <v>0.43883395406150055</v>
      </c>
    </row>
    <row r="144" spans="1:14" s="43" customFormat="1">
      <c r="A144" s="130">
        <v>110</v>
      </c>
      <c r="B144" s="116" t="s">
        <v>258</v>
      </c>
      <c r="C144" s="277">
        <f>'[9]Sch C'!D152</f>
        <v>1931</v>
      </c>
      <c r="D144" s="277">
        <f>'[9]Sch C'!F152</f>
        <v>112</v>
      </c>
      <c r="E144" s="263">
        <f t="shared" si="34"/>
        <v>2043</v>
      </c>
      <c r="F144" s="183"/>
      <c r="G144" s="183">
        <f t="shared" si="35"/>
        <v>2043</v>
      </c>
      <c r="H144" s="181">
        <f t="shared" si="36"/>
        <v>2.6515669339402005E-3</v>
      </c>
      <c r="J144" s="136"/>
      <c r="K144" s="136"/>
      <c r="M144" s="242">
        <f t="shared" si="37"/>
        <v>0.35610946487711348</v>
      </c>
      <c r="N144" s="247">
        <f>SUMMARY!M144</f>
        <v>0.19380102547062272</v>
      </c>
    </row>
    <row r="145" spans="1:14" s="43" customFormat="1">
      <c r="A145" s="130" t="s">
        <v>241</v>
      </c>
      <c r="B145" s="116" t="s">
        <v>77</v>
      </c>
      <c r="C145" s="277">
        <f>'[9]Sch C'!D153</f>
        <v>2149</v>
      </c>
      <c r="D145" s="277">
        <f>'[9]Sch C'!F153</f>
        <v>168</v>
      </c>
      <c r="E145" s="263">
        <f t="shared" si="34"/>
        <v>2317</v>
      </c>
      <c r="F145" s="183"/>
      <c r="G145" s="183">
        <f t="shared" si="35"/>
        <v>2317</v>
      </c>
      <c r="H145" s="181">
        <f t="shared" si="36"/>
        <v>3.0071857983061403E-3</v>
      </c>
      <c r="J145" s="136"/>
      <c r="K145" s="136"/>
      <c r="M145" s="242">
        <f t="shared" si="37"/>
        <v>0.40386961826738715</v>
      </c>
      <c r="N145" s="247">
        <f>SUMMARY!M145</f>
        <v>0.23697970749627331</v>
      </c>
    </row>
    <row r="146" spans="1:14" s="43" customFormat="1">
      <c r="A146" s="130" t="s">
        <v>242</v>
      </c>
      <c r="B146" s="116" t="s">
        <v>301</v>
      </c>
      <c r="C146" s="277">
        <f>'[9]Sch C'!D154</f>
        <v>0</v>
      </c>
      <c r="D146" s="277">
        <f>'[9]Sch C'!F154</f>
        <v>45</v>
      </c>
      <c r="E146" s="263">
        <f t="shared" si="34"/>
        <v>45</v>
      </c>
      <c r="F146" s="183"/>
      <c r="G146" s="183">
        <f t="shared" si="35"/>
        <v>45</v>
      </c>
      <c r="H146" s="181">
        <f t="shared" si="36"/>
        <v>5.840455801630398E-5</v>
      </c>
      <c r="J146" s="136"/>
      <c r="K146" s="136"/>
      <c r="M146" s="242">
        <f t="shared" si="37"/>
        <v>7.8438208122712221E-3</v>
      </c>
      <c r="N146" s="247">
        <f>SUMMARY!M146</f>
        <v>0.15711576003433619</v>
      </c>
    </row>
    <row r="147" spans="1:14" s="43" customFormat="1">
      <c r="A147" s="42"/>
      <c r="B147" s="116" t="s">
        <v>243</v>
      </c>
      <c r="C147" s="277">
        <f>SUM(C142:C146)</f>
        <v>4080</v>
      </c>
      <c r="D147" s="277">
        <f>SUM(D142:D146)</f>
        <v>325</v>
      </c>
      <c r="E147" s="183">
        <f>SUM(E142:E146)</f>
        <v>4405</v>
      </c>
      <c r="F147" s="183">
        <f>SUM(F142:F146)</f>
        <v>0</v>
      </c>
      <c r="G147" s="183">
        <f t="shared" si="35"/>
        <v>4405</v>
      </c>
      <c r="H147" s="204">
        <f t="shared" si="36"/>
        <v>5.7171572902626451E-3</v>
      </c>
      <c r="J147" s="136"/>
      <c r="K147" s="136"/>
      <c r="M147" s="242">
        <f t="shared" si="37"/>
        <v>0.76782290395677188</v>
      </c>
      <c r="N147" s="247">
        <f>SUMMARY!M147</f>
        <v>3.4741820925692606</v>
      </c>
    </row>
    <row r="148" spans="1:14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4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4" s="43" customFormat="1">
      <c r="A150" s="130" t="s">
        <v>201</v>
      </c>
      <c r="B150" s="116" t="s">
        <v>40</v>
      </c>
      <c r="C150" s="277">
        <f>'[9]Sch C'!D158</f>
        <v>0</v>
      </c>
      <c r="D150" s="277">
        <f>'[9]Sch C'!F158</f>
        <v>0</v>
      </c>
      <c r="E150" s="263">
        <f t="shared" ref="E150:E163" si="38">SUM(C150:D150)</f>
        <v>0</v>
      </c>
      <c r="F150" s="183"/>
      <c r="G150" s="183">
        <f>IF(ISERROR(E150+F150),"",(E150+F150))</f>
        <v>0</v>
      </c>
      <c r="H150" s="181">
        <f>IF(ISERROR(G150/$G$183),"",(G150/$G$183))</f>
        <v>0</v>
      </c>
      <c r="J150" s="265">
        <v>0</v>
      </c>
      <c r="K150" s="265">
        <v>0</v>
      </c>
      <c r="M150" s="242">
        <f t="shared" ref="M150:M164" si="39">IFERROR(G150/G$198,0)</f>
        <v>0</v>
      </c>
      <c r="N150" s="247">
        <f>SUMMARY!M150</f>
        <v>26.905149090137115</v>
      </c>
    </row>
    <row r="151" spans="1:14" s="43" customFormat="1">
      <c r="A151" s="130" t="s">
        <v>202</v>
      </c>
      <c r="B151" s="116" t="s">
        <v>76</v>
      </c>
      <c r="C151" s="277">
        <f>'[9]Sch C'!D159</f>
        <v>0</v>
      </c>
      <c r="D151" s="277">
        <f>'[9]Sch C'!F159</f>
        <v>0</v>
      </c>
      <c r="E151" s="263">
        <f t="shared" si="38"/>
        <v>0</v>
      </c>
      <c r="F151" s="183"/>
      <c r="G151" s="183">
        <f>IF(ISERROR(E151+F151),"",(E151+F151))</f>
        <v>0</v>
      </c>
      <c r="H151" s="181">
        <f>IF(ISERROR(G151/$G$183),"",(G151/$G$183))</f>
        <v>0</v>
      </c>
      <c r="J151" s="136"/>
      <c r="K151" s="136"/>
      <c r="M151" s="242">
        <f t="shared" si="39"/>
        <v>0</v>
      </c>
      <c r="N151" s="247">
        <f>SUMMARY!M151</f>
        <v>3.8868797910292088</v>
      </c>
    </row>
    <row r="152" spans="1:14" s="43" customFormat="1">
      <c r="A152" s="130">
        <v>110</v>
      </c>
      <c r="B152" s="116" t="s">
        <v>331</v>
      </c>
      <c r="C152" s="277">
        <f>'[9]Sch C'!D160</f>
        <v>225666</v>
      </c>
      <c r="D152" s="277">
        <f>'[9]Sch C'!F160</f>
        <v>335</v>
      </c>
      <c r="E152" s="263">
        <f t="shared" si="38"/>
        <v>226001</v>
      </c>
      <c r="F152" s="183"/>
      <c r="G152" s="183">
        <f t="shared" ref="G152:G163" si="40">IF(ISERROR(E152+F152),"",(E152+F152))</f>
        <v>226001</v>
      </c>
      <c r="H152" s="181">
        <f t="shared" ref="H152:H163" si="41">IF(ISERROR(G152/$G$183),"",(G152/$G$183))</f>
        <v>0.29332196702761593</v>
      </c>
      <c r="J152" s="136"/>
      <c r="K152" s="136"/>
      <c r="M152" s="242">
        <f t="shared" si="39"/>
        <v>39.393585497646853</v>
      </c>
      <c r="N152" s="247">
        <f>SUMMARY!M152</f>
        <v>1.2587259612056434</v>
      </c>
    </row>
    <row r="153" spans="1:14" s="43" customFormat="1">
      <c r="A153" s="42">
        <v>310</v>
      </c>
      <c r="B153" s="116" t="s">
        <v>77</v>
      </c>
      <c r="C153" s="277">
        <f>'[9]Sch C'!D161</f>
        <v>0</v>
      </c>
      <c r="D153" s="277">
        <f>'[9]Sch C'!F161</f>
        <v>0</v>
      </c>
      <c r="E153" s="263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42">
        <f t="shared" si="39"/>
        <v>0</v>
      </c>
      <c r="N153" s="247">
        <f>SUMMARY!M153</f>
        <v>2.0519888684287038</v>
      </c>
    </row>
    <row r="154" spans="1:14" s="43" customFormat="1">
      <c r="A154" s="42">
        <v>313</v>
      </c>
      <c r="B154" s="116" t="s">
        <v>78</v>
      </c>
      <c r="C154" s="277">
        <f>'[9]Sch C'!D162</f>
        <v>0</v>
      </c>
      <c r="D154" s="277">
        <f>'[9]Sch C'!F162</f>
        <v>0</v>
      </c>
      <c r="E154" s="263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42">
        <f t="shared" si="39"/>
        <v>0</v>
      </c>
      <c r="N154" s="247">
        <f>SUMMARY!M154</f>
        <v>0.25684300884710703</v>
      </c>
    </row>
    <row r="155" spans="1:14" s="43" customFormat="1">
      <c r="A155" s="42">
        <v>314</v>
      </c>
      <c r="B155" s="116" t="s">
        <v>79</v>
      </c>
      <c r="C155" s="277">
        <f>'[9]Sch C'!D163</f>
        <v>0</v>
      </c>
      <c r="D155" s="277">
        <f>'[9]Sch C'!F163</f>
        <v>0</v>
      </c>
      <c r="E155" s="263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42">
        <f t="shared" si="39"/>
        <v>0</v>
      </c>
      <c r="N155" s="247">
        <f>SUMMARY!M155</f>
        <v>0.13782011343864944</v>
      </c>
    </row>
    <row r="156" spans="1:14" s="43" customFormat="1">
      <c r="A156" s="42">
        <v>315</v>
      </c>
      <c r="B156" s="116" t="s">
        <v>80</v>
      </c>
      <c r="C156" s="277">
        <f>'[9]Sch C'!D164</f>
        <v>0</v>
      </c>
      <c r="D156" s="277">
        <f>'[9]Sch C'!F164</f>
        <v>0</v>
      </c>
      <c r="E156" s="263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42">
        <f t="shared" si="39"/>
        <v>0</v>
      </c>
      <c r="N156" s="247">
        <f>SUMMARY!M156</f>
        <v>1.7675753757828327E-2</v>
      </c>
    </row>
    <row r="157" spans="1:14" s="43" customFormat="1">
      <c r="A157" s="42">
        <v>316</v>
      </c>
      <c r="B157" s="116" t="s">
        <v>81</v>
      </c>
      <c r="C157" s="277">
        <f>'[9]Sch C'!D165</f>
        <v>0</v>
      </c>
      <c r="D157" s="277">
        <f>'[9]Sch C'!F165</f>
        <v>0</v>
      </c>
      <c r="E157" s="263">
        <f t="shared" si="38"/>
        <v>0</v>
      </c>
      <c r="F157" s="183"/>
      <c r="G157" s="183">
        <f t="shared" si="40"/>
        <v>0</v>
      </c>
      <c r="H157" s="181">
        <f t="shared" si="41"/>
        <v>0</v>
      </c>
      <c r="J157" s="206"/>
      <c r="K157" s="206"/>
      <c r="M157" s="242">
        <f t="shared" si="39"/>
        <v>0</v>
      </c>
      <c r="N157" s="247">
        <f>SUMMARY!M157</f>
        <v>0.14851325220023906</v>
      </c>
    </row>
    <row r="158" spans="1:14" s="43" customFormat="1">
      <c r="A158" s="42">
        <v>317</v>
      </c>
      <c r="B158" s="116" t="s">
        <v>82</v>
      </c>
      <c r="C158" s="277">
        <f>'[9]Sch C'!D166</f>
        <v>0</v>
      </c>
      <c r="D158" s="277">
        <f>'[9]Sch C'!F166</f>
        <v>0</v>
      </c>
      <c r="E158" s="263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42">
        <f t="shared" si="39"/>
        <v>0</v>
      </c>
      <c r="N158" s="247">
        <f>SUMMARY!M158</f>
        <v>0.2251189536692188</v>
      </c>
    </row>
    <row r="159" spans="1:14" s="43" customFormat="1">
      <c r="A159" s="42">
        <v>318</v>
      </c>
      <c r="B159" s="116" t="s">
        <v>179</v>
      </c>
      <c r="C159" s="277">
        <f>'[9]Sch C'!D167</f>
        <v>87202</v>
      </c>
      <c r="D159" s="277">
        <f>'[9]Sch C'!F167</f>
        <v>0</v>
      </c>
      <c r="E159" s="263">
        <f t="shared" si="38"/>
        <v>87202</v>
      </c>
      <c r="F159" s="183"/>
      <c r="G159" s="183">
        <f t="shared" si="40"/>
        <v>87202</v>
      </c>
      <c r="H159" s="181">
        <f t="shared" si="41"/>
        <v>0.11317765040306088</v>
      </c>
      <c r="J159" s="206"/>
      <c r="K159" s="206"/>
      <c r="M159" s="242">
        <f t="shared" si="39"/>
        <v>15.199930277148335</v>
      </c>
      <c r="N159" s="247">
        <f>SUMMARY!M159</f>
        <v>10.321671027916615</v>
      </c>
    </row>
    <row r="160" spans="1:14" s="43" customFormat="1">
      <c r="A160" s="42">
        <v>319</v>
      </c>
      <c r="B160" s="116" t="s">
        <v>83</v>
      </c>
      <c r="C160" s="277">
        <f>'[9]Sch C'!D168</f>
        <v>0</v>
      </c>
      <c r="D160" s="277">
        <f>'[9]Sch C'!F168</f>
        <v>0</v>
      </c>
      <c r="E160" s="263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42">
        <f t="shared" si="39"/>
        <v>0</v>
      </c>
      <c r="N160" s="247">
        <f>SUMMARY!M160</f>
        <v>2.6831194244073084</v>
      </c>
    </row>
    <row r="161" spans="1:14" s="43" customFormat="1">
      <c r="A161" s="42">
        <v>391</v>
      </c>
      <c r="B161" s="116" t="s">
        <v>84</v>
      </c>
      <c r="C161" s="277">
        <f>'[9]Sch C'!D169</f>
        <v>0</v>
      </c>
      <c r="D161" s="277">
        <f>'[9]Sch C'!F169</f>
        <v>0</v>
      </c>
      <c r="E161" s="263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42">
        <f t="shared" si="39"/>
        <v>0</v>
      </c>
      <c r="N161" s="247">
        <f>SUMMARY!M161</f>
        <v>3.7059086860407697E-3</v>
      </c>
    </row>
    <row r="162" spans="1:14" s="43" customFormat="1">
      <c r="A162" s="42">
        <v>392</v>
      </c>
      <c r="B162" s="116" t="s">
        <v>245</v>
      </c>
      <c r="C162" s="277">
        <f>'[9]Sch C'!D170</f>
        <v>0</v>
      </c>
      <c r="D162" s="277">
        <f>'[9]Sch C'!F170</f>
        <v>0</v>
      </c>
      <c r="E162" s="263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42">
        <f t="shared" si="39"/>
        <v>0</v>
      </c>
      <c r="N162" s="247">
        <f>SUMMARY!M162</f>
        <v>0.20226969600472583</v>
      </c>
    </row>
    <row r="163" spans="1:14" s="43" customFormat="1">
      <c r="A163" s="42">
        <v>490</v>
      </c>
      <c r="B163" s="116" t="s">
        <v>301</v>
      </c>
      <c r="C163" s="277">
        <f>'[9]Sch C'!D171</f>
        <v>0</v>
      </c>
      <c r="D163" s="277">
        <f>'[9]Sch C'!F171</f>
        <v>0</v>
      </c>
      <c r="E163" s="263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42">
        <f t="shared" si="39"/>
        <v>0</v>
      </c>
      <c r="N163" s="247">
        <f>SUMMARY!M163</f>
        <v>0.60616297691075827</v>
      </c>
    </row>
    <row r="164" spans="1:14" s="43" customFormat="1">
      <c r="A164" s="42"/>
      <c r="B164" s="205" t="s">
        <v>86</v>
      </c>
      <c r="C164" s="277">
        <f>SUM(C150:C163)</f>
        <v>312868</v>
      </c>
      <c r="D164" s="277">
        <f>SUM(D150:D163)</f>
        <v>335</v>
      </c>
      <c r="E164" s="183">
        <f>SUM(E150:E163)</f>
        <v>313203</v>
      </c>
      <c r="F164" s="183">
        <f>SUM(F150:F163)</f>
        <v>0</v>
      </c>
      <c r="G164" s="183">
        <f>IF(ISERROR(E164+F164),"",(E164+F164))</f>
        <v>313203</v>
      </c>
      <c r="H164" s="181">
        <f>IF(ISERROR(G164/$G$183),"",(G164/$G$183))</f>
        <v>0.40649961743067675</v>
      </c>
      <c r="J164" s="136"/>
      <c r="K164" s="136"/>
      <c r="M164" s="242">
        <f t="shared" si="39"/>
        <v>54.593515774795186</v>
      </c>
      <c r="N164" s="247">
        <f>SUMMARY!M164</f>
        <v>48.705643826639161</v>
      </c>
    </row>
    <row r="165" spans="1:14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4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4" s="43" customFormat="1">
      <c r="A167" s="207" t="s">
        <v>198</v>
      </c>
      <c r="B167" s="212" t="s">
        <v>278</v>
      </c>
      <c r="C167" s="277">
        <f>'[9]Sch C'!D186</f>
        <v>0</v>
      </c>
      <c r="D167" s="277">
        <f>'[9]Sch C'!F186</f>
        <v>0</v>
      </c>
      <c r="E167" s="263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6">
        <v>0</v>
      </c>
      <c r="K167" s="266">
        <v>0</v>
      </c>
      <c r="M167" s="242">
        <f t="shared" ref="M167:M181" si="43">IFERROR(G167/G$198,0)</f>
        <v>0</v>
      </c>
      <c r="N167" s="247">
        <f>SUMMARY!M167</f>
        <v>0</v>
      </c>
    </row>
    <row r="168" spans="1:14" s="43" customFormat="1">
      <c r="A168" s="207" t="s">
        <v>279</v>
      </c>
      <c r="B168" s="213" t="s">
        <v>341</v>
      </c>
      <c r="C168" s="277">
        <f>'[9]Sch C'!D187</f>
        <v>0</v>
      </c>
      <c r="D168" s="277">
        <f>'[9]Sch C'!F187</f>
        <v>0</v>
      </c>
      <c r="E168" s="263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42">
        <f t="shared" si="43"/>
        <v>0</v>
      </c>
      <c r="N168" s="247">
        <f>SUMMARY!M168</f>
        <v>0</v>
      </c>
    </row>
    <row r="169" spans="1:14" s="43" customFormat="1">
      <c r="A169" s="207" t="s">
        <v>280</v>
      </c>
      <c r="B169" s="213" t="s">
        <v>281</v>
      </c>
      <c r="C169" s="277">
        <f>'[9]Sch C'!D188</f>
        <v>0</v>
      </c>
      <c r="D169" s="277">
        <f>'[9]Sch C'!F188</f>
        <v>0</v>
      </c>
      <c r="E169" s="263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42">
        <f t="shared" si="43"/>
        <v>0</v>
      </c>
      <c r="N169" s="247">
        <f>SUMMARY!M169</f>
        <v>0</v>
      </c>
    </row>
    <row r="170" spans="1:14" s="43" customFormat="1">
      <c r="A170" s="207" t="s">
        <v>202</v>
      </c>
      <c r="B170" s="213" t="s">
        <v>282</v>
      </c>
      <c r="C170" s="277">
        <f>'[9]Sch C'!D189</f>
        <v>4400</v>
      </c>
      <c r="D170" s="277">
        <f>'[9]Sch C'!F189</f>
        <v>0</v>
      </c>
      <c r="E170" s="263">
        <f t="shared" si="42"/>
        <v>4400</v>
      </c>
      <c r="F170" s="183"/>
      <c r="G170" s="183">
        <f>IF(ISERROR(E170+F170),"",(E170+F170))</f>
        <v>4400</v>
      </c>
      <c r="H170" s="181">
        <f>IF(ISERROR(G170/$G$183),"",(G170/$G$183))</f>
        <v>5.7106678949275002E-3</v>
      </c>
      <c r="I170" s="215"/>
      <c r="J170" s="211"/>
      <c r="K170" s="42"/>
      <c r="M170" s="242">
        <f t="shared" si="43"/>
        <v>0.76695136831096389</v>
      </c>
      <c r="N170" s="247">
        <f>SUMMARY!M170</f>
        <v>0.30933030584130589</v>
      </c>
    </row>
    <row r="171" spans="1:14" s="43" customFormat="1">
      <c r="A171" s="207" t="s">
        <v>283</v>
      </c>
      <c r="B171" s="213" t="s">
        <v>284</v>
      </c>
      <c r="C171" s="277">
        <f>'[9]Sch C'!D190</f>
        <v>413</v>
      </c>
      <c r="D171" s="277">
        <f>'[9]Sch C'!F190</f>
        <v>0</v>
      </c>
      <c r="E171" s="263">
        <f t="shared" si="42"/>
        <v>413</v>
      </c>
      <c r="F171" s="183"/>
      <c r="G171" s="183">
        <f>IF(ISERROR(E171+F171),"",(E171+F171))</f>
        <v>413</v>
      </c>
      <c r="H171" s="181">
        <f>IF(ISERROR(G171/$G$183),"",(G171/$G$183))</f>
        <v>5.3602405468296764E-4</v>
      </c>
      <c r="I171" s="215"/>
      <c r="J171" s="211"/>
      <c r="K171" s="42"/>
      <c r="M171" s="242">
        <f t="shared" si="43"/>
        <v>7.1988844343733663E-2</v>
      </c>
      <c r="N171" s="247">
        <f>SUMMARY!M171</f>
        <v>2.2521587033473172E-3</v>
      </c>
    </row>
    <row r="172" spans="1:14" s="43" customFormat="1">
      <c r="A172" s="207" t="s">
        <v>285</v>
      </c>
      <c r="B172" s="213" t="s">
        <v>286</v>
      </c>
      <c r="C172" s="277">
        <f>'[9]Sch C'!D191</f>
        <v>0</v>
      </c>
      <c r="D172" s="277">
        <f>'[9]Sch C'!F191</f>
        <v>0</v>
      </c>
      <c r="E172" s="263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42">
        <f t="shared" si="43"/>
        <v>0</v>
      </c>
      <c r="N172" s="247">
        <f>SUMMARY!M172</f>
        <v>0.2463898542096446</v>
      </c>
    </row>
    <row r="173" spans="1:14" s="43" customFormat="1">
      <c r="A173" s="207" t="s">
        <v>287</v>
      </c>
      <c r="B173" s="213" t="s">
        <v>288</v>
      </c>
      <c r="C173" s="277">
        <f>'[9]Sch C'!D192</f>
        <v>0</v>
      </c>
      <c r="D173" s="277">
        <f>'[9]Sch C'!F192</f>
        <v>0</v>
      </c>
      <c r="E173" s="263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42">
        <f t="shared" si="43"/>
        <v>0</v>
      </c>
      <c r="N173" s="247">
        <f>SUMMARY!M173</f>
        <v>6.9738463455494476E-2</v>
      </c>
    </row>
    <row r="174" spans="1:14" s="43" customFormat="1">
      <c r="A174" s="207" t="s">
        <v>289</v>
      </c>
      <c r="B174" s="213" t="s">
        <v>290</v>
      </c>
      <c r="C174" s="277">
        <f>'[9]Sch C'!D193</f>
        <v>0</v>
      </c>
      <c r="D174" s="277">
        <f>'[9]Sch C'!F193</f>
        <v>0</v>
      </c>
      <c r="E174" s="263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42">
        <f t="shared" si="43"/>
        <v>0</v>
      </c>
      <c r="N174" s="247">
        <f>SUMMARY!M174</f>
        <v>0</v>
      </c>
    </row>
    <row r="175" spans="1:14" s="43" customFormat="1">
      <c r="A175" s="207" t="s">
        <v>291</v>
      </c>
      <c r="B175" s="213" t="s">
        <v>292</v>
      </c>
      <c r="C175" s="277">
        <f>'[9]Sch C'!D194</f>
        <v>0</v>
      </c>
      <c r="D175" s="277">
        <f>'[9]Sch C'!F194</f>
        <v>0</v>
      </c>
      <c r="E175" s="263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42">
        <f t="shared" si="43"/>
        <v>0</v>
      </c>
      <c r="N175" s="247">
        <f>SUMMARY!M175</f>
        <v>1.5792801399292046E-2</v>
      </c>
    </row>
    <row r="176" spans="1:14" s="43" customFormat="1">
      <c r="A176" s="207" t="s">
        <v>293</v>
      </c>
      <c r="B176" s="213" t="s">
        <v>294</v>
      </c>
      <c r="C176" s="277">
        <f>'[9]Sch C'!D195</f>
        <v>0</v>
      </c>
      <c r="D176" s="277">
        <f>'[9]Sch C'!F195</f>
        <v>0</v>
      </c>
      <c r="E176" s="263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42">
        <f t="shared" si="43"/>
        <v>0</v>
      </c>
      <c r="N176" s="247">
        <f>SUMMARY!M176</f>
        <v>0</v>
      </c>
    </row>
    <row r="177" spans="1:14" s="43" customFormat="1">
      <c r="A177" s="207" t="s">
        <v>295</v>
      </c>
      <c r="B177" s="213" t="s">
        <v>296</v>
      </c>
      <c r="C177" s="277">
        <f>'[9]Sch C'!D196</f>
        <v>0</v>
      </c>
      <c r="D177" s="277">
        <f>'[9]Sch C'!F196</f>
        <v>0</v>
      </c>
      <c r="E177" s="263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42">
        <f t="shared" si="43"/>
        <v>0</v>
      </c>
      <c r="N177" s="247">
        <f>SUMMARY!M177</f>
        <v>0</v>
      </c>
    </row>
    <row r="178" spans="1:14" s="43" customFormat="1">
      <c r="A178" s="207" t="s">
        <v>297</v>
      </c>
      <c r="B178" s="213" t="s">
        <v>298</v>
      </c>
      <c r="C178" s="277">
        <f>'[9]Sch C'!D197</f>
        <v>0</v>
      </c>
      <c r="D178" s="277">
        <f>'[9]Sch C'!F197</f>
        <v>0</v>
      </c>
      <c r="E178" s="263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42">
        <f t="shared" si="43"/>
        <v>0</v>
      </c>
      <c r="N178" s="247">
        <f>SUMMARY!M178</f>
        <v>4.8555249421961315E-2</v>
      </c>
    </row>
    <row r="179" spans="1:14" s="43" customFormat="1">
      <c r="A179" s="207" t="s">
        <v>299</v>
      </c>
      <c r="B179" s="213" t="s">
        <v>300</v>
      </c>
      <c r="C179" s="277">
        <f>'[9]Sch C'!D198</f>
        <v>0</v>
      </c>
      <c r="D179" s="277">
        <f>'[9]Sch C'!F198</f>
        <v>0</v>
      </c>
      <c r="E179" s="263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42">
        <f t="shared" si="43"/>
        <v>0</v>
      </c>
      <c r="N179" s="247">
        <f>SUMMARY!M179</f>
        <v>0</v>
      </c>
    </row>
    <row r="180" spans="1:14" s="43" customFormat="1">
      <c r="A180" s="207" t="s">
        <v>242</v>
      </c>
      <c r="B180" s="216" t="s">
        <v>301</v>
      </c>
      <c r="C180" s="277">
        <f>'[9]Sch C'!D199</f>
        <v>0</v>
      </c>
      <c r="D180" s="277">
        <f>'[9]Sch C'!F199</f>
        <v>0</v>
      </c>
      <c r="E180" s="263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42">
        <f t="shared" si="43"/>
        <v>0</v>
      </c>
      <c r="N180" s="247">
        <f>SUMMARY!M180</f>
        <v>0</v>
      </c>
    </row>
    <row r="181" spans="1:14" s="43" customFormat="1">
      <c r="A181" s="217"/>
      <c r="B181" s="213" t="s">
        <v>302</v>
      </c>
      <c r="C181" s="277">
        <f>SUM(C167:C180)</f>
        <v>4813</v>
      </c>
      <c r="D181" s="277">
        <f>SUM(D167:D180)</f>
        <v>0</v>
      </c>
      <c r="E181" s="218">
        <f>SUM(E167:E180)</f>
        <v>4813</v>
      </c>
      <c r="F181" s="218">
        <f>SUM(F167:F180)</f>
        <v>0</v>
      </c>
      <c r="G181" s="183">
        <f t="shared" si="44"/>
        <v>4813</v>
      </c>
      <c r="H181" s="181">
        <f>IF(ISERROR(G181/$G$183),"",(G181/$G$183))</f>
        <v>6.2466919496104679E-3</v>
      </c>
      <c r="I181" s="219"/>
      <c r="J181" s="211"/>
      <c r="K181" s="211"/>
      <c r="M181" s="242">
        <f t="shared" si="43"/>
        <v>0.83894021265469754</v>
      </c>
      <c r="N181" s="247">
        <f>SUMMARY!M181</f>
        <v>0.69205883303104565</v>
      </c>
    </row>
    <row r="182" spans="1:14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4" s="43" customFormat="1">
      <c r="A183" s="220"/>
      <c r="B183" s="221" t="s">
        <v>246</v>
      </c>
      <c r="C183" s="277">
        <f>SUM(C21:C181)/2</f>
        <v>760505</v>
      </c>
      <c r="D183" s="277">
        <f>SUM(D21:D181)/2</f>
        <v>42019</v>
      </c>
      <c r="E183" s="262">
        <f>SUM(E21:E181)/2</f>
        <v>802524</v>
      </c>
      <c r="F183" s="179">
        <f>SUM(F21:F181)/2</f>
        <v>-32036.190000000002</v>
      </c>
      <c r="G183" s="179">
        <f>SUM(G21:G181)/2</f>
        <v>770487.81</v>
      </c>
      <c r="H183" s="181">
        <f>IF(ISERROR(G183/$G$183),"",(G183/$G$183))</f>
        <v>1</v>
      </c>
      <c r="J183" s="265">
        <f>SUM(J21:J181)</f>
        <v>2510</v>
      </c>
      <c r="K183" s="265">
        <f>SUM(K21:K181)</f>
        <v>2545</v>
      </c>
      <c r="M183" s="242">
        <f>IFERROR(G183/G$198,0)</f>
        <v>134.301518215095</v>
      </c>
      <c r="N183" s="247">
        <f>SUMMARY!M183</f>
        <v>160.90380467138326</v>
      </c>
    </row>
    <row r="184" spans="1:14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4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4" s="43" customFormat="1" ht="13.5" thickBot="1">
      <c r="A186" s="42"/>
      <c r="B186" s="222" t="s">
        <v>146</v>
      </c>
      <c r="C186" s="287">
        <f>'[9]Sch C'!D204</f>
        <v>760505</v>
      </c>
      <c r="D186" s="28"/>
      <c r="E186" s="28"/>
      <c r="F186" s="28"/>
      <c r="G186" s="28"/>
      <c r="J186" s="136"/>
      <c r="K186" s="136"/>
      <c r="M186" s="242"/>
      <c r="N186" s="247"/>
    </row>
    <row r="187" spans="1:14" s="43" customFormat="1" ht="13.5" thickTop="1">
      <c r="A187" s="42"/>
      <c r="B187" s="116" t="s">
        <v>180</v>
      </c>
      <c r="C187" s="277">
        <f>C183-C186</f>
        <v>0</v>
      </c>
      <c r="D187"/>
      <c r="E187" s="28"/>
      <c r="F187" s="28"/>
      <c r="G187" s="28"/>
      <c r="J187" s="136"/>
      <c r="K187" s="136"/>
    </row>
    <row r="188" spans="1:14" s="43" customFormat="1">
      <c r="A188" s="42"/>
      <c r="B188" s="223"/>
      <c r="C188" s="327"/>
      <c r="D188" s="327"/>
      <c r="E188" s="36"/>
      <c r="F188" s="36"/>
      <c r="G188" s="36"/>
      <c r="H188" s="178"/>
      <c r="J188" s="136"/>
      <c r="K188" s="136"/>
    </row>
    <row r="189" spans="1:14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4" s="43" customFormat="1">
      <c r="A190" s="42"/>
      <c r="B190" s="221" t="s">
        <v>247</v>
      </c>
      <c r="C190" s="277">
        <f>C17-C183</f>
        <v>122583</v>
      </c>
      <c r="D190" s="277">
        <f>D17-D183</f>
        <v>-42019</v>
      </c>
      <c r="E190" s="263">
        <f>E17-E183</f>
        <v>80564</v>
      </c>
      <c r="F190" s="180">
        <f>F17-F183</f>
        <v>32036.190000000002</v>
      </c>
      <c r="G190" s="180">
        <f>G17-G183</f>
        <v>112600.18999999994</v>
      </c>
      <c r="J190" s="136"/>
      <c r="K190" s="136"/>
      <c r="M190" s="242">
        <f>IFERROR(G190/G$198,0)</f>
        <v>19.627015861948745</v>
      </c>
      <c r="N190" s="247">
        <f>SUMMARY!M190</f>
        <v>12.168989805289812</v>
      </c>
    </row>
    <row r="191" spans="1:14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4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9">
        <f>'[9]Sch D'!C9</f>
        <v>5737</v>
      </c>
      <c r="D194" s="330"/>
      <c r="E194" s="268">
        <f>C194+D194</f>
        <v>5737</v>
      </c>
      <c r="F194" s="225"/>
      <c r="G194" s="227">
        <f>E194+F194</f>
        <v>5737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9">
        <f>'[9]Sch D'!D9</f>
        <v>0</v>
      </c>
      <c r="D195" s="330"/>
      <c r="E195" s="229">
        <f>C195+D195</f>
        <v>0</v>
      </c>
      <c r="F195" s="228"/>
      <c r="G195" s="229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9">
        <f>'[9]Sch D'!E9</f>
        <v>0</v>
      </c>
      <c r="D196" s="330"/>
      <c r="E196" s="229">
        <f>C196+D196</f>
        <v>0</v>
      </c>
      <c r="F196" s="228"/>
      <c r="G196" s="229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9">
        <f>'[9]Sch D'!F9</f>
        <v>0</v>
      </c>
      <c r="D197" s="330"/>
      <c r="E197" s="229">
        <f>C197+D197</f>
        <v>0</v>
      </c>
      <c r="F197" s="228"/>
      <c r="G197" s="229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30" t="s">
        <v>89</v>
      </c>
      <c r="C198" s="289">
        <f>SUM(C194:C197)</f>
        <v>5737</v>
      </c>
      <c r="D198" s="330"/>
      <c r="E198" s="269">
        <f>SUM(E194:E197)</f>
        <v>5737</v>
      </c>
      <c r="F198" s="232">
        <f>SUM(F194:F197)</f>
        <v>0</v>
      </c>
      <c r="G198" s="232">
        <f>SUM(G194:G197)</f>
        <v>5737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31"/>
      <c r="D199" s="234"/>
      <c r="E199" s="36"/>
      <c r="F199" s="234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33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8">
        <f>'[9]Sch D'!G22</f>
        <v>16</v>
      </c>
      <c r="D201" s="329"/>
      <c r="E201" s="268">
        <f>C201+D201</f>
        <v>16</v>
      </c>
      <c r="F201" s="225"/>
      <c r="G201" s="227">
        <f>E201+F201</f>
        <v>16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8">
        <f>'[9]Sch D'!G24</f>
        <v>16</v>
      </c>
      <c r="D202" s="329"/>
      <c r="E202" s="268">
        <f>C202+D202</f>
        <v>16</v>
      </c>
      <c r="F202" s="228"/>
      <c r="G202" s="227">
        <f>E202+F202</f>
        <v>16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8">
        <f>$C$4-$C$3+1</f>
        <v>365</v>
      </c>
      <c r="D203" s="36"/>
      <c r="E203" s="236">
        <f>C203</f>
        <v>365</v>
      </c>
      <c r="F203" s="36"/>
      <c r="G203" s="236">
        <f>C203</f>
        <v>365</v>
      </c>
      <c r="H203" s="43"/>
      <c r="I203" s="43"/>
      <c r="J203" s="136"/>
      <c r="K203" s="136"/>
    </row>
    <row r="204" spans="1:11">
      <c r="A204" s="42"/>
      <c r="B204" s="118"/>
      <c r="C204" s="333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7" t="s">
        <v>329</v>
      </c>
      <c r="C205" s="289">
        <f>'[9]Sch D'!G28</f>
        <v>5840</v>
      </c>
      <c r="D205" s="290"/>
      <c r="E205" s="264">
        <f>E201*E203</f>
        <v>5840</v>
      </c>
      <c r="F205" s="36"/>
      <c r="G205" s="225">
        <f>G201*G203</f>
        <v>5840</v>
      </c>
      <c r="H205" s="43"/>
      <c r="I205" s="43"/>
      <c r="J205" s="136"/>
      <c r="K205" s="136"/>
    </row>
    <row r="206" spans="1:11" ht="39">
      <c r="A206" s="42"/>
      <c r="B206" s="237" t="s">
        <v>343</v>
      </c>
      <c r="C206" s="279">
        <f>'[9]Sch D'!G30</f>
        <v>0.98236301369863011</v>
      </c>
      <c r="D206" s="36"/>
      <c r="E206" s="270">
        <f>IFERROR(E198/E205,"0")</f>
        <v>0.98236301369863011</v>
      </c>
      <c r="F206" s="186"/>
      <c r="G206" s="238">
        <f>G198/G205</f>
        <v>0.98236301369863011</v>
      </c>
      <c r="H206" s="43"/>
      <c r="I206" s="43"/>
      <c r="J206" s="136"/>
      <c r="K206" s="136"/>
    </row>
    <row r="207" spans="1:11" ht="39">
      <c r="A207" s="42"/>
      <c r="B207" s="237" t="s">
        <v>344</v>
      </c>
      <c r="C207" s="279">
        <f>'[9]Sch D'!G32</f>
        <v>0.98236301369863011</v>
      </c>
      <c r="D207" s="36"/>
      <c r="E207" s="270">
        <f>IFERROR((E194+E195)/E205,"0")</f>
        <v>0.98236301369863011</v>
      </c>
      <c r="F207" s="186"/>
      <c r="G207" s="238">
        <f>(G194+G195)/G205</f>
        <v>0.98236301369863011</v>
      </c>
      <c r="H207" s="43"/>
      <c r="I207" s="43"/>
      <c r="J207" s="136"/>
      <c r="K207" s="136"/>
    </row>
    <row r="208" spans="1:11" ht="39">
      <c r="A208" s="42"/>
      <c r="B208" s="237" t="s">
        <v>330</v>
      </c>
      <c r="C208" s="279">
        <f>'[9]Sch D'!G34</f>
        <v>1</v>
      </c>
      <c r="D208" s="36"/>
      <c r="E208" s="270">
        <f>IFERROR(E207/E206,"0")</f>
        <v>1</v>
      </c>
      <c r="F208" s="186"/>
      <c r="G208" s="238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9"/>
    </row>
    <row r="211" spans="1:11">
      <c r="F211" s="51" t="s">
        <v>306</v>
      </c>
      <c r="G211" s="239"/>
    </row>
    <row r="212" spans="1:11">
      <c r="F212" s="51" t="s">
        <v>307</v>
      </c>
      <c r="G212" s="239"/>
    </row>
    <row r="213" spans="1:11">
      <c r="F213" s="51" t="s">
        <v>308</v>
      </c>
      <c r="G213" s="239"/>
    </row>
  </sheetData>
  <conditionalFormatting sqref="D2">
    <cfRule type="cellIs" dxfId="17" priority="2" stopIfTrue="1" operator="equal">
      <formula>0</formula>
    </cfRule>
  </conditionalFormatting>
  <conditionalFormatting sqref="C2">
    <cfRule type="cellIs" dxfId="16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31</vt:i4>
      </vt:variant>
    </vt:vector>
  </HeadingPairs>
  <TitlesOfParts>
    <vt:vector size="48" baseType="lpstr">
      <vt:lpstr>BUNGALOW</vt:lpstr>
      <vt:lpstr>EASTSIDE</vt:lpstr>
      <vt:lpstr>HIDDENHOLLOW</vt:lpstr>
      <vt:lpstr>HILLCREST</vt:lpstr>
      <vt:lpstr>LINDON</vt:lpstr>
      <vt:lpstr>MEDALLIONMANOR(Provo)</vt:lpstr>
      <vt:lpstr>MEDALLION SUP LVNG-LEHI</vt:lpstr>
      <vt:lpstr>MEDALLION SUP LVNG-PAYSON</vt:lpstr>
      <vt:lpstr>MEDALLION SUP LVNG-SPRINGVILLE</vt:lpstr>
      <vt:lpstr>MESAVISTA</vt:lpstr>
      <vt:lpstr>NORTHSIDE</vt:lpstr>
      <vt:lpstr>PROVO</vt:lpstr>
      <vt:lpstr>TOPHAMS</vt:lpstr>
      <vt:lpstr>WESTJORDAN</vt:lpstr>
      <vt:lpstr>WESTSIDE</vt:lpstr>
      <vt:lpstr>WIDEHORIZONS, TM</vt:lpstr>
      <vt:lpstr>SUMMARY</vt:lpstr>
      <vt:lpstr>EASTSIDE!Print_Area</vt:lpstr>
      <vt:lpstr>HIDDENHOLLOW!Print_Area</vt:lpstr>
      <vt:lpstr>HILLCREST!Print_Area</vt:lpstr>
      <vt:lpstr>LINDON!Print_Area</vt:lpstr>
      <vt:lpstr>'MEDALLION SUP LVNG-LEHI'!Print_Area</vt:lpstr>
      <vt:lpstr>'MEDALLION SUP LVNG-PAYSON'!Print_Area</vt:lpstr>
      <vt:lpstr>'MEDALLION SUP LVNG-SPRINGVILLE'!Print_Area</vt:lpstr>
      <vt:lpstr>'MEDALLIONMANOR(Provo)'!Print_Area</vt:lpstr>
      <vt:lpstr>MESAVISTA!Print_Area</vt:lpstr>
      <vt:lpstr>NORTHSIDE!Print_Area</vt:lpstr>
      <vt:lpstr>PROVO!Print_Area</vt:lpstr>
      <vt:lpstr>SUMMARY!Print_Area</vt:lpstr>
      <vt:lpstr>TOPHAMS!Print_Area</vt:lpstr>
      <vt:lpstr>WESTJORDAN!Print_Area</vt:lpstr>
      <vt:lpstr>WESTSIDE!Print_Area</vt:lpstr>
      <vt:lpstr>BUNGALOW!Print_Titles</vt:lpstr>
      <vt:lpstr>EASTSIDE!Print_Titles</vt:lpstr>
      <vt:lpstr>HIDDENHOLLOW!Print_Titles</vt:lpstr>
      <vt:lpstr>HILLCREST!Print_Titles</vt:lpstr>
      <vt:lpstr>LINDON!Print_Titles</vt:lpstr>
      <vt:lpstr>'MEDALLION SUP LVNG-LEHI'!Print_Titles</vt:lpstr>
      <vt:lpstr>'MEDALLION SUP LVNG-PAYSON'!Print_Titles</vt:lpstr>
      <vt:lpstr>'MEDALLION SUP LVNG-SPRINGVILLE'!Print_Titles</vt:lpstr>
      <vt:lpstr>'MEDALLIONMANOR(Provo)'!Print_Titles</vt:lpstr>
      <vt:lpstr>MESAVISTA!Print_Titles</vt:lpstr>
      <vt:lpstr>NORTHSIDE!Print_Titles</vt:lpstr>
      <vt:lpstr>PROVO!Print_Titles</vt:lpstr>
      <vt:lpstr>SUMMARY!Print_Titles</vt:lpstr>
      <vt:lpstr>TOPHAMS!Print_Titles</vt:lpstr>
      <vt:lpstr>WESTJORDAN!Print_Titles</vt:lpstr>
      <vt:lpstr>WESTSIDE!Print_Titles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Price</dc:creator>
  <cp:lastModifiedBy>Cody Simonsen</cp:lastModifiedBy>
  <cp:lastPrinted>2015-12-01T15:59:50Z</cp:lastPrinted>
  <dcterms:created xsi:type="dcterms:W3CDTF">1998-10-01T19:47:59Z</dcterms:created>
  <dcterms:modified xsi:type="dcterms:W3CDTF">2020-07-01T16:08:39Z</dcterms:modified>
</cp:coreProperties>
</file>