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0" windowWidth="25320" windowHeight="14205"/>
  </bookViews>
  <sheets>
    <sheet name="2009" sheetId="26" r:id="rId1"/>
  </sheets>
  <definedNames>
    <definedName name="_xlnm._FilterDatabase" localSheetId="0" hidden="1">'2009'!$AU$3:$AW$11</definedName>
    <definedName name="_xlnm.Print_Area" localSheetId="0">'2009'!$A$1:$AS$55</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AU42" i="26"/>
  <c r="AV42"/>
  <c r="AU38"/>
  <c r="AV38"/>
  <c r="AU5"/>
  <c r="AV5"/>
  <c r="AU7"/>
  <c r="AV7"/>
  <c r="AU13"/>
  <c r="AV13"/>
  <c r="AU14"/>
  <c r="AV14"/>
  <c r="AU15"/>
  <c r="AV15"/>
  <c r="AU18"/>
  <c r="AV18"/>
  <c r="AU24"/>
  <c r="AV24"/>
  <c r="AU30"/>
  <c r="AV30"/>
  <c r="AU34"/>
  <c r="AV34"/>
  <c r="AU35"/>
  <c r="AV35"/>
  <c r="AU41"/>
  <c r="AV41"/>
  <c r="AU4"/>
  <c r="AV4"/>
  <c r="AU6"/>
  <c r="AV6"/>
  <c r="AU8"/>
  <c r="AV8"/>
  <c r="AU9"/>
  <c r="AV9"/>
  <c r="AU10"/>
  <c r="AV10"/>
  <c r="AU11"/>
  <c r="AV11"/>
  <c r="AU16"/>
  <c r="AV16"/>
  <c r="AU17"/>
  <c r="AV17"/>
  <c r="AU19"/>
  <c r="AV19"/>
  <c r="AU20"/>
  <c r="AV20"/>
  <c r="AU21"/>
  <c r="AV21"/>
  <c r="AU22"/>
  <c r="AV22"/>
  <c r="AU23"/>
  <c r="AV23"/>
  <c r="AU25"/>
  <c r="AV25"/>
  <c r="AU27"/>
  <c r="AV27"/>
  <c r="AU28"/>
  <c r="AV28"/>
  <c r="AU29"/>
  <c r="AV29"/>
  <c r="AU31"/>
  <c r="AV31"/>
  <c r="AU33"/>
  <c r="AV33"/>
  <c r="AU36"/>
  <c r="AV36"/>
  <c r="AU37"/>
  <c r="AV37"/>
  <c r="AU39"/>
  <c r="AV39"/>
  <c r="AU40"/>
  <c r="AV40"/>
  <c r="AV45"/>
  <c r="AW5"/>
  <c r="AW6"/>
  <c r="AW7"/>
  <c r="AW8"/>
  <c r="AW9"/>
  <c r="AW10"/>
  <c r="AW11"/>
  <c r="AW13"/>
  <c r="AW14"/>
  <c r="AW15"/>
  <c r="AW16"/>
  <c r="AW17"/>
  <c r="AW18"/>
  <c r="AW19"/>
  <c r="AW20"/>
  <c r="AW21"/>
  <c r="AW22"/>
  <c r="AW23"/>
  <c r="AW24"/>
  <c r="AW25"/>
  <c r="AW27"/>
  <c r="AW28"/>
  <c r="AW29"/>
  <c r="AW30"/>
  <c r="AW31"/>
  <c r="AW33"/>
  <c r="AW34"/>
  <c r="AW35"/>
  <c r="AW36"/>
  <c r="AW37"/>
  <c r="AW38"/>
  <c r="AW39"/>
  <c r="AW40"/>
  <c r="AW41"/>
  <c r="AW4"/>
  <c r="AW44"/>
  <c r="AV44"/>
  <c r="AU45"/>
  <c r="AU44"/>
</calcChain>
</file>

<file path=xl/sharedStrings.xml><?xml version="1.0" encoding="utf-8"?>
<sst xmlns="http://schemas.openxmlformats.org/spreadsheetml/2006/main" count="174" uniqueCount="85">
  <si>
    <t>Hospital Name</t>
  </si>
  <si>
    <t>Medicaid Inpatient Utilization Rate (MIUR)</t>
  </si>
  <si>
    <t>Low Income Utilization Rate (LIUR)</t>
  </si>
  <si>
    <t>IP/OP Medicaid Fee-For-Service (FFS) Basic Rate Payments</t>
  </si>
  <si>
    <t>IP/OP Medicaid Managed Care Organization Payments</t>
  </si>
  <si>
    <t>Supplemental /Enhanced Medicaid IP/OP Payments</t>
  </si>
  <si>
    <t>Total Cost of Care for Medicaid IP/OP Services</t>
  </si>
  <si>
    <t>Total Cost of IP/OP Care for the Uninsured</t>
  </si>
  <si>
    <t>Total Uninsured IP/OP Uncompensated Care Costs</t>
  </si>
  <si>
    <t>Medicaid Disproportionate Share Hospital Payments</t>
  </si>
  <si>
    <t>Allen Memorial Hospital</t>
  </si>
  <si>
    <t>American Fork Hospital</t>
  </si>
  <si>
    <t>Bear River Valley Hospital</t>
  </si>
  <si>
    <t>Beaver Valley Hospital</t>
  </si>
  <si>
    <t>Dixie Medical Center</t>
  </si>
  <si>
    <t>Fillmore Hospital</t>
  </si>
  <si>
    <t>Garfield Memorial Hospital</t>
  </si>
  <si>
    <t>Gunnison Valley Hospital</t>
  </si>
  <si>
    <t>Kane County Hospital</t>
  </si>
  <si>
    <t>Logan Regional Medical Center</t>
  </si>
  <si>
    <t>Milford Valley Memorial Hospital</t>
  </si>
  <si>
    <t xml:space="preserve">Mountain View (Columbia) Hospital </t>
  </si>
  <si>
    <t>Mountain West Medical Center</t>
  </si>
  <si>
    <t>Orem Community Hospital</t>
  </si>
  <si>
    <t>Salt Lake Regional Medical Center</t>
  </si>
  <si>
    <t>San Juan Hospital</t>
  </si>
  <si>
    <t>Utah Valley Regional Medical Center</t>
  </si>
  <si>
    <t>Footnotes:</t>
  </si>
  <si>
    <t>Intermountain Medical Center</t>
  </si>
  <si>
    <t>Sanpete Valley Hospital</t>
  </si>
  <si>
    <t>State Defined DSH Qualification Criteria</t>
  </si>
  <si>
    <t>Central Valley Medical Center</t>
  </si>
  <si>
    <t>Total Medicaid In-State &amp; Out-Of-State Uncompensated Care</t>
  </si>
  <si>
    <t xml:space="preserve">Total 
Medicaid IP/OP Payments </t>
  </si>
  <si>
    <t>Ashley Regional Medical Center</t>
  </si>
  <si>
    <t>Delta Community Medical Center</t>
  </si>
  <si>
    <t>Primary Childrens Medical Center</t>
  </si>
  <si>
    <t>Heber Valley Medical Center</t>
  </si>
  <si>
    <t>Uintah Basin Medical Center</t>
  </si>
  <si>
    <t>University Of Utah Hospital</t>
  </si>
  <si>
    <t>Valley View Medical Center</t>
  </si>
  <si>
    <t>Brigham City Hospital</t>
  </si>
  <si>
    <t>St Mark's Hospital</t>
  </si>
  <si>
    <t>Sevier Valley Medical Center</t>
  </si>
  <si>
    <t xml:space="preserve">Castleview Hospital </t>
  </si>
  <si>
    <t>Medicare Supplemental Settlements</t>
  </si>
  <si>
    <t>(1).</t>
  </si>
  <si>
    <t>(2).</t>
  </si>
  <si>
    <t>(3).</t>
  </si>
  <si>
    <t>(4).</t>
  </si>
  <si>
    <t>Negative uncompensated care amounts represent total payments in excess of total hospital service costs for Medicaid eligible and uninsured patients.</t>
  </si>
  <si>
    <t xml:space="preserve">EXHIBIT 1 </t>
  </si>
  <si>
    <t>Estimate of Hospital-Specific DSH Limit
(Footnote 2)</t>
  </si>
  <si>
    <t>(5).</t>
  </si>
  <si>
    <t>Utah State Hospital (IMD)</t>
  </si>
  <si>
    <t>Total Annual Uncompensated Care Costs
(Footnote 4 &amp; 5)</t>
  </si>
  <si>
    <t>McKay Dee Hospital</t>
  </si>
  <si>
    <t xml:space="preserve">Davis Hospital </t>
  </si>
  <si>
    <t>Jordan Valley Hospital</t>
  </si>
  <si>
    <t>Lakeview Hospital</t>
  </si>
  <si>
    <t>Ogden Regional Medical Center</t>
  </si>
  <si>
    <t>Timpanogos Regional Medical Center</t>
  </si>
  <si>
    <t>Uninsured IP/OP Revenues</t>
  </si>
  <si>
    <t>Utah State Plan DSH qualification criteria: (a). Rural Hospitals- All rural hospitals qualify automatically for DSH if they have met I and II.  (b). IMD, Teaching &amp; Urban Hospitals- Must have met I and II and at least one of the criteria shown in III or IV.  (I). Have a MIUR of at least 1%.  (II). Have at least 2 obstetricians who have staff privileges &amp; agree to provide these services to individuals entitled to "medical assistance".  (III).  Have a MIUR of at least 14%.  (IV). Have a LIUR of at least 25%.</t>
  </si>
  <si>
    <t>Section 1011 payments were reported based on information requested by the Department of Health under the Freedom of Information Act (FOIA).</t>
  </si>
  <si>
    <t>Total Applicable Section 1011 Payments    (Footnote 3)</t>
  </si>
  <si>
    <t>LDS Hospital</t>
  </si>
  <si>
    <t>Rural</t>
  </si>
  <si>
    <t>N/A</t>
  </si>
  <si>
    <t>Qualifies.  See Footnote (1)(a).</t>
  </si>
  <si>
    <t>Hospital Type</t>
  </si>
  <si>
    <t>Medicaid DSH Payments Made Under the Utah State Plan</t>
  </si>
  <si>
    <t>Urban</t>
  </si>
  <si>
    <t>Qualifies.  See Footnote (1)(b).</t>
  </si>
  <si>
    <t>Hospital does not qualify</t>
  </si>
  <si>
    <t>IMD</t>
  </si>
  <si>
    <t>Children's</t>
  </si>
  <si>
    <t>Hospital does not qualify.</t>
  </si>
  <si>
    <t>Teaching</t>
  </si>
  <si>
    <t>UCC &gt; DSH</t>
  </si>
  <si>
    <t>Total</t>
  </si>
  <si>
    <t>Excess DSH</t>
  </si>
  <si>
    <t>Excess UCC</t>
  </si>
  <si>
    <t xml:space="preserve">The hospital-specific DSH limit is the lower of the cap set forth in the State Plan or the actual DSH payment for the hospital's estimated uncompensated care costs less any out-of-state DSH monies paid for the Medicaid State Plan rate year ended September 30, 2009. The State IMD DSH limit is set under Federal Register Vol. 72, No. 248. </t>
  </si>
  <si>
    <t xml:space="preserve">Uncompensated care is defined as the amount of non-reimbursed costs written off as non-recoverable for services rendered to the uninsured, i.e., indigent, and includes the difference between cost of providing services to those eligible for medical assistance under the State Plan and the payment for those services by the State, by Medicaid or any other payer. Uncompensated care also includes costs incurred for inpatient and outpatient hospital services to individuals with no source of third-party coverage for the hospital services they receive, including all Section 1011 charges for undocumented aliens. The uninsured uncompensated amount cannot include amounts associated with unpaid co-pays or deductibles for individuals with third-party insurance or any other unreimbursed costs associated with inpatient or outpatient services provided to individuals with third-party coverage, but for which such third-party benefit package excludes such services.  Nor does uncompensated care cost include bad debt or payer discounts related to services furnished to individuals who have any form of insurance coverage. The total uncompensated care costs for the uninsured includes the cost of furnishing inpatient and outpatient services less any direct or indirect payments from or on behalf of such uninsured individuals.  Prisoners or other wards of the State are not considered uninsured.  </t>
  </si>
</sst>
</file>

<file path=xl/styles.xml><?xml version="1.0" encoding="utf-8"?>
<styleSheet xmlns="http://schemas.openxmlformats.org/spreadsheetml/2006/main">
  <numFmts count="6">
    <numFmt numFmtId="42" formatCode="_(&quot;$&quot;* #,##0_);_(&quot;$&quot;* \(#,##0\);_(&quot;$&quot;* &quot;-&quot;_);_(@_)"/>
    <numFmt numFmtId="41" formatCode="_(* #,##0_);_(* \(#,##0\);_(* &quot;-&quot;_);_(@_)"/>
    <numFmt numFmtId="43" formatCode="_(* #,##0.00_);_(* \(#,##0.00\);_(* &quot;-&quot;??_);_(@_)"/>
    <numFmt numFmtId="164" formatCode="0_);\(0\)"/>
    <numFmt numFmtId="165" formatCode="_(* #,##0_);_(* \(#,##0\);_(* &quot;-&quot;??_);_(@_)"/>
    <numFmt numFmtId="166" formatCode="_(&quot;$&quot;* #,##0.00_);_(&quot;$&quot;* \(#,##0.00\);_(&quot;$&quot;* &quot;-&quot;_);_(@_)"/>
  </numFmts>
  <fonts count="38">
    <font>
      <sz val="11"/>
      <color theme="1"/>
      <name val="Times New Roman"/>
      <family val="2"/>
    </font>
    <font>
      <sz val="11"/>
      <color theme="1"/>
      <name val="Times New Roman"/>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26"/>
      <color theme="1"/>
      <name val="Calibri"/>
      <family val="2"/>
      <scheme val="minor"/>
    </font>
    <font>
      <b/>
      <u/>
      <sz val="14"/>
      <name val="Calibri"/>
      <family val="2"/>
      <scheme val="minor"/>
    </font>
    <font>
      <sz val="8"/>
      <name val="Times New Roman"/>
      <family val="2"/>
    </font>
    <font>
      <u/>
      <sz val="11"/>
      <color theme="10"/>
      <name val="Times New Roman"/>
      <family val="2"/>
    </font>
    <font>
      <u/>
      <sz val="11"/>
      <color theme="11"/>
      <name val="Times New Roman"/>
      <family val="2"/>
    </font>
    <font>
      <b/>
      <sz val="12"/>
      <color theme="0"/>
      <name val="Calibri"/>
      <family val="2"/>
      <scheme val="minor"/>
    </font>
    <font>
      <b/>
      <sz val="12"/>
      <color theme="1"/>
      <name val="Calibri"/>
      <family val="2"/>
      <scheme val="minor"/>
    </font>
    <font>
      <b/>
      <sz val="11"/>
      <color theme="1"/>
      <name val="Calibri"/>
      <family val="2"/>
      <scheme val="minor"/>
    </font>
    <font>
      <b/>
      <sz val="10"/>
      <color theme="1"/>
      <name val="Arial"/>
      <family val="2"/>
    </font>
    <font>
      <b/>
      <sz val="14"/>
      <color theme="1"/>
      <name val="Calibri"/>
      <family val="2"/>
      <scheme val="minor"/>
    </font>
    <font>
      <b/>
      <sz val="14"/>
      <name val="Calibri"/>
      <family val="2"/>
      <scheme val="minor"/>
    </font>
    <font>
      <b/>
      <sz val="20"/>
      <color theme="1"/>
      <name val="Calibri"/>
      <family val="2"/>
      <scheme val="minor"/>
    </font>
    <font>
      <b/>
      <sz val="11"/>
      <name val="Calibri"/>
      <family val="2"/>
      <scheme val="minor"/>
    </font>
    <font>
      <b/>
      <sz val="48"/>
      <color theme="1"/>
      <name val="Calibri"/>
      <family val="2"/>
      <scheme val="minor"/>
    </font>
    <font>
      <b/>
      <sz val="11"/>
      <color theme="0"/>
      <name val="Calibri"/>
      <scheme val="minor"/>
    </font>
    <font>
      <b/>
      <sz val="26"/>
      <color theme="0"/>
      <name val="Calibri"/>
      <scheme val="minor"/>
    </font>
    <font>
      <sz val="22"/>
      <color theme="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56">
    <xf numFmtId="0" fontId="0" fillId="0" borderId="0"/>
    <xf numFmtId="43" fontId="1" fillId="0" borderId="0" applyFont="0" applyFill="0" applyBorder="0" applyAlignment="0" applyProtection="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9" fontId="2"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3" fillId="2" borderId="0" applyNumberFormat="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147">
    <xf numFmtId="0" fontId="0" fillId="0" borderId="0" xfId="0"/>
    <xf numFmtId="0" fontId="22" fillId="24" borderId="0" xfId="0" applyFont="1" applyFill="1" applyAlignment="1">
      <alignment horizontal="left" vertical="top"/>
    </xf>
    <xf numFmtId="43" fontId="21" fillId="0" borderId="0" xfId="0" applyNumberFormat="1" applyFont="1" applyFill="1" applyBorder="1" applyAlignment="1">
      <alignment vertical="top" textRotation="180"/>
    </xf>
    <xf numFmtId="164" fontId="28" fillId="0" borderId="0" xfId="0" applyNumberFormat="1" applyFont="1" applyAlignment="1">
      <alignment horizontal="center"/>
    </xf>
    <xf numFmtId="164" fontId="29" fillId="24" borderId="0" xfId="0" applyNumberFormat="1" applyFont="1" applyFill="1" applyAlignment="1">
      <alignment horizontal="center"/>
    </xf>
    <xf numFmtId="164" fontId="29" fillId="0" borderId="0" xfId="0" applyNumberFormat="1" applyFont="1" applyFill="1" applyBorder="1" applyAlignment="1">
      <alignment horizontal="center"/>
    </xf>
    <xf numFmtId="164" fontId="29" fillId="24" borderId="0" xfId="0" applyNumberFormat="1" applyFont="1" applyFill="1" applyBorder="1" applyAlignment="1">
      <alignment horizontal="center"/>
    </xf>
    <xf numFmtId="164" fontId="29" fillId="24" borderId="0" xfId="133" applyNumberFormat="1" applyFont="1" applyFill="1" applyAlignment="1">
      <alignment horizontal="center" wrapText="1"/>
    </xf>
    <xf numFmtId="164" fontId="29" fillId="24" borderId="0" xfId="0" applyNumberFormat="1" applyFont="1" applyFill="1" applyAlignment="1">
      <alignment horizontal="center" wrapText="1"/>
    </xf>
    <xf numFmtId="164" fontId="29" fillId="0" borderId="0" xfId="0" applyNumberFormat="1" applyFont="1" applyAlignment="1">
      <alignment horizontal="center"/>
    </xf>
    <xf numFmtId="164" fontId="28" fillId="24" borderId="0" xfId="0" applyNumberFormat="1" applyFont="1" applyFill="1" applyBorder="1" applyAlignment="1">
      <alignment horizontal="center"/>
    </xf>
    <xf numFmtId="164" fontId="28" fillId="24" borderId="0" xfId="0" applyNumberFormat="1" applyFont="1" applyFill="1" applyAlignment="1">
      <alignment horizontal="center"/>
    </xf>
    <xf numFmtId="164" fontId="28" fillId="0" borderId="0" xfId="0" applyNumberFormat="1" applyFont="1" applyFill="1" applyBorder="1" applyAlignment="1">
      <alignment horizontal="center"/>
    </xf>
    <xf numFmtId="164" fontId="28" fillId="24" borderId="0" xfId="133" applyNumberFormat="1" applyFont="1" applyFill="1" applyAlignment="1">
      <alignment horizontal="center" wrapText="1"/>
    </xf>
    <xf numFmtId="164" fontId="28" fillId="24" borderId="0" xfId="0" applyNumberFormat="1" applyFont="1" applyFill="1" applyAlignment="1">
      <alignment horizontal="center" wrapText="1"/>
    </xf>
    <xf numFmtId="0" fontId="28" fillId="0" borderId="0" xfId="0" applyFont="1" applyAlignment="1">
      <alignment horizontal="center" wrapText="1"/>
    </xf>
    <xf numFmtId="0" fontId="28" fillId="24" borderId="0" xfId="0" applyFont="1" applyFill="1" applyAlignment="1">
      <alignment horizontal="center" wrapText="1"/>
    </xf>
    <xf numFmtId="0" fontId="30" fillId="0" borderId="10" xfId="0" applyFont="1" applyFill="1" applyBorder="1" applyAlignment="1">
      <alignment horizontal="center" wrapText="1"/>
    </xf>
    <xf numFmtId="0" fontId="30" fillId="25" borderId="10" xfId="0" applyFont="1" applyFill="1" applyBorder="1" applyAlignment="1">
      <alignment horizontal="center" wrapText="1"/>
    </xf>
    <xf numFmtId="0" fontId="27" fillId="25" borderId="10" xfId="0" applyFont="1" applyFill="1" applyBorder="1" applyAlignment="1">
      <alignment horizontal="center" wrapText="1"/>
    </xf>
    <xf numFmtId="10" fontId="27" fillId="25" borderId="10" xfId="133" applyNumberFormat="1" applyFont="1" applyFill="1" applyBorder="1" applyAlignment="1">
      <alignment horizontal="center" wrapText="1"/>
    </xf>
    <xf numFmtId="43" fontId="27" fillId="25" borderId="10" xfId="0" applyNumberFormat="1" applyFont="1" applyFill="1" applyBorder="1" applyAlignment="1">
      <alignment horizontal="center" wrapText="1"/>
    </xf>
    <xf numFmtId="43" fontId="27" fillId="24" borderId="0" xfId="0" applyNumberFormat="1" applyFont="1" applyFill="1" applyBorder="1" applyAlignment="1">
      <alignment horizontal="center" wrapText="1"/>
    </xf>
    <xf numFmtId="0" fontId="28" fillId="0" borderId="0" xfId="0" applyFont="1" applyAlignment="1">
      <alignment vertical="center"/>
    </xf>
    <xf numFmtId="0" fontId="28" fillId="24" borderId="0" xfId="0" applyFont="1" applyFill="1" applyAlignment="1">
      <alignment horizontal="center" vertical="center"/>
    </xf>
    <xf numFmtId="0" fontId="31" fillId="0" borderId="10" xfId="0" applyFont="1" applyFill="1" applyBorder="1" applyAlignment="1">
      <alignment horizontal="left" vertical="center" wrapText="1"/>
    </xf>
    <xf numFmtId="42" fontId="27" fillId="24" borderId="10" xfId="0" applyNumberFormat="1" applyFont="1" applyFill="1" applyBorder="1" applyAlignment="1">
      <alignment horizontal="right" vertical="center"/>
    </xf>
    <xf numFmtId="10" fontId="28" fillId="0" borderId="10" xfId="133" applyNumberFormat="1" applyFont="1" applyBorder="1" applyAlignment="1">
      <alignment horizontal="center" vertical="center" wrapText="1"/>
    </xf>
    <xf numFmtId="0" fontId="28" fillId="0" borderId="10" xfId="0" applyFont="1" applyBorder="1" applyAlignment="1">
      <alignment horizontal="center" vertical="center" wrapText="1"/>
    </xf>
    <xf numFmtId="42" fontId="27" fillId="0" borderId="10" xfId="0" applyNumberFormat="1" applyFont="1" applyBorder="1" applyAlignment="1">
      <alignment horizontal="right" vertical="center"/>
    </xf>
    <xf numFmtId="42" fontId="27" fillId="24" borderId="0" xfId="0" applyNumberFormat="1" applyFont="1" applyFill="1" applyBorder="1" applyAlignment="1">
      <alignment horizontal="right" vertical="center"/>
    </xf>
    <xf numFmtId="0" fontId="31" fillId="25" borderId="10" xfId="0" applyFont="1" applyFill="1" applyBorder="1" applyAlignment="1">
      <alignment horizontal="left" vertical="center" wrapText="1"/>
    </xf>
    <xf numFmtId="41" fontId="27" fillId="25" borderId="10" xfId="0" applyNumberFormat="1" applyFont="1" applyFill="1" applyBorder="1" applyAlignment="1">
      <alignment horizontal="right" vertical="center"/>
    </xf>
    <xf numFmtId="10" fontId="28" fillId="25" borderId="10" xfId="133" applyNumberFormat="1" applyFont="1" applyFill="1" applyBorder="1" applyAlignment="1">
      <alignment horizontal="center" vertical="center" wrapText="1"/>
    </xf>
    <xf numFmtId="0" fontId="28" fillId="25" borderId="10" xfId="0" applyFont="1" applyFill="1" applyBorder="1" applyAlignment="1">
      <alignment horizontal="center" vertical="center" wrapText="1"/>
    </xf>
    <xf numFmtId="41" fontId="27" fillId="24" borderId="0" xfId="0" applyNumberFormat="1" applyFont="1" applyFill="1" applyBorder="1" applyAlignment="1">
      <alignment horizontal="right" vertical="center"/>
    </xf>
    <xf numFmtId="41" fontId="27" fillId="0" borderId="10" xfId="0" applyNumberFormat="1" applyFont="1" applyBorder="1" applyAlignment="1">
      <alignment horizontal="right" vertical="center"/>
    </xf>
    <xf numFmtId="41" fontId="27" fillId="0" borderId="10" xfId="0" applyNumberFormat="1" applyFont="1" applyFill="1" applyBorder="1" applyAlignment="1">
      <alignment horizontal="right" vertical="center"/>
    </xf>
    <xf numFmtId="10" fontId="28" fillId="0" borderId="10" xfId="133"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41" fontId="27" fillId="0" borderId="10" xfId="1" applyNumberFormat="1" applyFont="1" applyBorder="1" applyAlignment="1">
      <alignment horizontal="right" vertical="center"/>
    </xf>
    <xf numFmtId="41" fontId="27" fillId="24" borderId="0" xfId="1" applyNumberFormat="1" applyFont="1" applyFill="1" applyBorder="1" applyAlignment="1">
      <alignment horizontal="right" vertical="center"/>
    </xf>
    <xf numFmtId="0" fontId="31" fillId="24" borderId="10" xfId="0" applyFont="1" applyFill="1" applyBorder="1" applyAlignment="1">
      <alignment horizontal="left" vertical="center" wrapText="1"/>
    </xf>
    <xf numFmtId="41" fontId="27" fillId="24" borderId="10" xfId="0" applyNumberFormat="1" applyFont="1" applyFill="1" applyBorder="1" applyAlignment="1">
      <alignment horizontal="right" vertical="center"/>
    </xf>
    <xf numFmtId="0" fontId="28" fillId="24" borderId="10" xfId="0" applyFont="1" applyFill="1" applyBorder="1" applyAlignment="1">
      <alignment horizontal="center" vertical="center" wrapText="1"/>
    </xf>
    <xf numFmtId="10" fontId="28" fillId="24" borderId="10" xfId="133" applyNumberFormat="1" applyFont="1" applyFill="1" applyBorder="1" applyAlignment="1">
      <alignment horizontal="center" vertical="center" wrapText="1"/>
    </xf>
    <xf numFmtId="0" fontId="31" fillId="24" borderId="11" xfId="0" applyFont="1" applyFill="1" applyBorder="1" applyAlignment="1">
      <alignment horizontal="left" vertical="center" wrapText="1"/>
    </xf>
    <xf numFmtId="0" fontId="32" fillId="24" borderId="0" xfId="0" applyFont="1" applyFill="1" applyAlignment="1">
      <alignment vertical="center" textRotation="180"/>
    </xf>
    <xf numFmtId="41" fontId="27" fillId="0" borderId="10" xfId="0" applyNumberFormat="1" applyFont="1" applyFill="1" applyBorder="1" applyAlignment="1">
      <alignment horizontal="right" vertical="center" wrapText="1"/>
    </xf>
    <xf numFmtId="41" fontId="27" fillId="25" borderId="10" xfId="0" applyNumberFormat="1" applyFont="1" applyFill="1" applyBorder="1" applyAlignment="1">
      <alignment horizontal="right" vertical="center" wrapText="1"/>
    </xf>
    <xf numFmtId="0" fontId="31" fillId="0" borderId="12" xfId="0" applyFont="1" applyFill="1" applyBorder="1" applyAlignment="1">
      <alignment horizontal="left" vertical="center" wrapText="1"/>
    </xf>
    <xf numFmtId="0" fontId="31" fillId="25" borderId="12" xfId="0" applyFont="1" applyFill="1" applyBorder="1" applyAlignment="1">
      <alignment horizontal="left" vertical="center" wrapText="1"/>
    </xf>
    <xf numFmtId="41" fontId="27" fillId="25" borderId="12" xfId="0" applyNumberFormat="1" applyFont="1" applyFill="1" applyBorder="1" applyAlignment="1">
      <alignment horizontal="right" vertical="center"/>
    </xf>
    <xf numFmtId="10" fontId="28" fillId="25" borderId="12" xfId="133" applyNumberFormat="1" applyFont="1" applyFill="1" applyBorder="1" applyAlignment="1">
      <alignment horizontal="center" vertical="center" wrapText="1"/>
    </xf>
    <xf numFmtId="0" fontId="28" fillId="25" borderId="12" xfId="0" applyFont="1" applyFill="1" applyBorder="1" applyAlignment="1">
      <alignment horizontal="center" vertical="center" wrapText="1"/>
    </xf>
    <xf numFmtId="0" fontId="28" fillId="0" borderId="0" xfId="0" applyFont="1" applyFill="1" applyAlignment="1">
      <alignment horizontal="center" vertical="center"/>
    </xf>
    <xf numFmtId="0" fontId="31" fillId="0" borderId="13" xfId="0" applyFont="1" applyFill="1" applyBorder="1" applyAlignment="1">
      <alignment horizontal="left" vertical="center" wrapText="1"/>
    </xf>
    <xf numFmtId="41" fontId="27" fillId="0" borderId="13" xfId="0" applyNumberFormat="1" applyFont="1" applyFill="1" applyBorder="1" applyAlignment="1">
      <alignment horizontal="right" vertical="center"/>
    </xf>
    <xf numFmtId="10" fontId="27" fillId="0" borderId="13" xfId="133"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41" fontId="28" fillId="0" borderId="0" xfId="0" applyNumberFormat="1" applyFont="1" applyFill="1" applyBorder="1" applyAlignment="1">
      <alignment horizontal="right" vertical="center"/>
    </xf>
    <xf numFmtId="0" fontId="28" fillId="0" borderId="0" xfId="0" applyFont="1" applyFill="1" applyAlignment="1">
      <alignment vertical="center"/>
    </xf>
    <xf numFmtId="0" fontId="28" fillId="0" borderId="0" xfId="0" applyFont="1"/>
    <xf numFmtId="0" fontId="28" fillId="24" borderId="0" xfId="0" applyFont="1" applyFill="1" applyAlignment="1">
      <alignment horizontal="center"/>
    </xf>
    <xf numFmtId="0" fontId="33" fillId="24" borderId="0" xfId="0" applyFont="1" applyFill="1" applyBorder="1" applyAlignment="1">
      <alignment horizontal="center" wrapText="1"/>
    </xf>
    <xf numFmtId="0" fontId="33" fillId="0" borderId="0" xfId="0" applyFont="1" applyFill="1" applyBorder="1" applyAlignment="1">
      <alignment horizontal="center" wrapText="1"/>
    </xf>
    <xf numFmtId="41" fontId="28" fillId="24" borderId="0" xfId="0" applyNumberFormat="1" applyFont="1" applyFill="1" applyBorder="1" applyAlignment="1">
      <alignment horizontal="right"/>
    </xf>
    <xf numFmtId="10" fontId="28" fillId="24" borderId="0" xfId="133" applyNumberFormat="1" applyFont="1" applyFill="1" applyBorder="1" applyAlignment="1">
      <alignment horizontal="right" wrapText="1"/>
    </xf>
    <xf numFmtId="0" fontId="28" fillId="24" borderId="0" xfId="0" applyFont="1" applyFill="1" applyBorder="1" applyAlignment="1">
      <alignment horizontal="center" wrapText="1"/>
    </xf>
    <xf numFmtId="0" fontId="30" fillId="24" borderId="0" xfId="0" applyFont="1" applyFill="1" applyAlignment="1">
      <alignment horizontal="center"/>
    </xf>
    <xf numFmtId="0" fontId="30" fillId="24" borderId="0" xfId="0" applyFont="1" applyFill="1"/>
    <xf numFmtId="0" fontId="30" fillId="24" borderId="0" xfId="0" applyFont="1" applyFill="1" applyBorder="1"/>
    <xf numFmtId="0" fontId="30" fillId="0" borderId="0" xfId="0" applyFont="1" applyFill="1" applyBorder="1"/>
    <xf numFmtId="0" fontId="31" fillId="24" borderId="0" xfId="0" applyFont="1" applyFill="1"/>
    <xf numFmtId="10" fontId="30" fillId="24" borderId="0" xfId="133" applyNumberFormat="1" applyFont="1" applyFill="1" applyAlignment="1">
      <alignment horizontal="center" wrapText="1"/>
    </xf>
    <xf numFmtId="0" fontId="30" fillId="24" borderId="0" xfId="0" applyFont="1" applyFill="1" applyAlignment="1">
      <alignment horizontal="center" wrapText="1"/>
    </xf>
    <xf numFmtId="43" fontId="30" fillId="24" borderId="0" xfId="0" applyNumberFormat="1" applyFont="1" applyFill="1"/>
    <xf numFmtId="43" fontId="28" fillId="24" borderId="0" xfId="0" applyNumberFormat="1" applyFont="1" applyFill="1" applyBorder="1"/>
    <xf numFmtId="0" fontId="28" fillId="0" borderId="0" xfId="0" applyFont="1" applyFill="1"/>
    <xf numFmtId="0" fontId="30" fillId="0" borderId="0" xfId="0" applyFont="1" applyFill="1" applyAlignment="1">
      <alignment horizontal="center"/>
    </xf>
    <xf numFmtId="41" fontId="30" fillId="0" borderId="0" xfId="0" applyNumberFormat="1" applyFont="1" applyFill="1" applyAlignment="1">
      <alignment vertical="top"/>
    </xf>
    <xf numFmtId="43" fontId="28" fillId="0" borderId="0" xfId="0" applyNumberFormat="1" applyFont="1" applyFill="1" applyBorder="1"/>
    <xf numFmtId="0" fontId="30" fillId="0" borderId="0" xfId="0" applyFont="1" applyFill="1"/>
    <xf numFmtId="10" fontId="30" fillId="0" borderId="0" xfId="133" applyNumberFormat="1" applyFont="1" applyFill="1" applyAlignment="1">
      <alignment horizontal="center" wrapText="1"/>
    </xf>
    <xf numFmtId="0" fontId="30" fillId="0" borderId="0" xfId="0" applyFont="1" applyFill="1" applyAlignment="1">
      <alignment horizontal="center" wrapText="1"/>
    </xf>
    <xf numFmtId="43" fontId="30" fillId="0" borderId="0" xfId="0" applyNumberFormat="1" applyFont="1" applyFill="1"/>
    <xf numFmtId="0" fontId="28" fillId="0" borderId="0" xfId="0" applyFont="1" applyFill="1" applyAlignment="1">
      <alignment horizontal="center"/>
    </xf>
    <xf numFmtId="0" fontId="28" fillId="0" borderId="0" xfId="0" applyFont="1" applyFill="1" applyBorder="1"/>
    <xf numFmtId="10" fontId="28" fillId="0" borderId="0" xfId="133" applyNumberFormat="1" applyFont="1" applyFill="1" applyAlignment="1">
      <alignment horizontal="center" wrapText="1"/>
    </xf>
    <xf numFmtId="0" fontId="28" fillId="0" borderId="0" xfId="0" applyFont="1" applyFill="1" applyAlignment="1">
      <alignment horizontal="center" wrapText="1"/>
    </xf>
    <xf numFmtId="43" fontId="28" fillId="0" borderId="0" xfId="0" applyNumberFormat="1" applyFont="1" applyFill="1"/>
    <xf numFmtId="0" fontId="28" fillId="0" borderId="0" xfId="0" applyFont="1" applyBorder="1"/>
    <xf numFmtId="10" fontId="28" fillId="0" borderId="0" xfId="133" applyNumberFormat="1" applyFont="1" applyAlignment="1">
      <alignment horizontal="center" wrapText="1"/>
    </xf>
    <xf numFmtId="43" fontId="28" fillId="0" borderId="0" xfId="0" applyNumberFormat="1" applyFont="1"/>
    <xf numFmtId="43" fontId="28" fillId="0" borderId="0" xfId="0" applyNumberFormat="1" applyFont="1" applyBorder="1"/>
    <xf numFmtId="0" fontId="28" fillId="24" borderId="0" xfId="0" applyFont="1" applyFill="1"/>
    <xf numFmtId="0" fontId="28" fillId="24" borderId="0" xfId="0" applyFont="1" applyFill="1" applyBorder="1"/>
    <xf numFmtId="10" fontId="28" fillId="24" borderId="0" xfId="133" applyNumberFormat="1" applyFont="1" applyFill="1" applyAlignment="1">
      <alignment horizontal="center" wrapText="1"/>
    </xf>
    <xf numFmtId="43" fontId="28" fillId="24" borderId="0" xfId="0" applyNumberFormat="1" applyFont="1" applyFill="1"/>
    <xf numFmtId="43" fontId="34" fillId="24" borderId="0" xfId="0" applyNumberFormat="1" applyFont="1" applyFill="1" applyAlignment="1">
      <alignment horizontal="center"/>
    </xf>
    <xf numFmtId="164" fontId="35" fillId="24" borderId="0" xfId="0" applyNumberFormat="1" applyFont="1" applyFill="1" applyBorder="1" applyAlignment="1">
      <alignment horizontal="center"/>
    </xf>
    <xf numFmtId="43" fontId="26" fillId="24" borderId="0" xfId="0" applyNumberFormat="1" applyFont="1" applyFill="1" applyBorder="1" applyAlignment="1">
      <alignment horizontal="center" wrapText="1"/>
    </xf>
    <xf numFmtId="42" fontId="26" fillId="24" borderId="0" xfId="0" applyNumberFormat="1" applyFont="1" applyFill="1" applyBorder="1" applyAlignment="1">
      <alignment horizontal="right" vertical="center"/>
    </xf>
    <xf numFmtId="41" fontId="26" fillId="24" borderId="0" xfId="0" applyNumberFormat="1" applyFont="1" applyFill="1" applyBorder="1" applyAlignment="1">
      <alignment horizontal="right" vertical="center"/>
    </xf>
    <xf numFmtId="41" fontId="26" fillId="24" borderId="0" xfId="1" applyNumberFormat="1" applyFont="1" applyFill="1" applyBorder="1" applyAlignment="1">
      <alignment horizontal="right" vertical="center"/>
    </xf>
    <xf numFmtId="41" fontId="35" fillId="0" borderId="0" xfId="0" applyNumberFormat="1" applyFont="1" applyFill="1" applyBorder="1" applyAlignment="1">
      <alignment horizontal="right" vertical="center"/>
    </xf>
    <xf numFmtId="41" fontId="35" fillId="24" borderId="0" xfId="0" applyNumberFormat="1" applyFont="1" applyFill="1" applyBorder="1" applyAlignment="1">
      <alignment horizontal="right"/>
    </xf>
    <xf numFmtId="43" fontId="35" fillId="24" borderId="0" xfId="0" applyNumberFormat="1" applyFont="1" applyFill="1" applyBorder="1"/>
    <xf numFmtId="43" fontId="35" fillId="0" borderId="0" xfId="0" applyNumberFormat="1" applyFont="1" applyFill="1" applyBorder="1"/>
    <xf numFmtId="43" fontId="36" fillId="0" borderId="0" xfId="0" applyNumberFormat="1" applyFont="1" applyFill="1" applyBorder="1" applyAlignment="1">
      <alignment vertical="top" textRotation="180"/>
    </xf>
    <xf numFmtId="43" fontId="36" fillId="0" borderId="0" xfId="0" applyNumberFormat="1" applyFont="1" applyFill="1" applyBorder="1" applyAlignment="1">
      <alignment horizontal="right" vertical="top" textRotation="180"/>
    </xf>
    <xf numFmtId="43" fontId="35" fillId="0" borderId="0" xfId="0" applyNumberFormat="1" applyFont="1" applyBorder="1"/>
    <xf numFmtId="164" fontId="33" fillId="0" borderId="0" xfId="0" applyNumberFormat="1" applyFont="1" applyAlignment="1">
      <alignment horizontal="center"/>
    </xf>
    <xf numFmtId="0" fontId="33" fillId="0" borderId="0" xfId="0" applyFont="1" applyAlignment="1">
      <alignment horizontal="center" wrapText="1"/>
    </xf>
    <xf numFmtId="0" fontId="33" fillId="0" borderId="0" xfId="0" applyFont="1" applyAlignment="1">
      <alignment vertical="center"/>
    </xf>
    <xf numFmtId="165" fontId="33" fillId="0" borderId="0" xfId="1" applyNumberFormat="1" applyFont="1" applyAlignment="1">
      <alignment vertical="center"/>
    </xf>
    <xf numFmtId="0" fontId="33" fillId="26" borderId="0" xfId="0" applyFont="1" applyFill="1" applyAlignment="1">
      <alignment vertical="center"/>
    </xf>
    <xf numFmtId="165" fontId="33" fillId="26" borderId="0" xfId="1" applyNumberFormat="1" applyFont="1" applyFill="1" applyAlignment="1">
      <alignment vertical="center"/>
    </xf>
    <xf numFmtId="0" fontId="33" fillId="0" borderId="0" xfId="0" applyFont="1" applyFill="1" applyAlignment="1">
      <alignment vertical="center"/>
    </xf>
    <xf numFmtId="0" fontId="33" fillId="0" borderId="0" xfId="0" applyFont="1"/>
    <xf numFmtId="165" fontId="33" fillId="0" borderId="0" xfId="1" applyNumberFormat="1" applyFont="1"/>
    <xf numFmtId="0" fontId="33" fillId="0" borderId="0" xfId="0" applyFont="1" applyFill="1"/>
    <xf numFmtId="165" fontId="33" fillId="0" borderId="0" xfId="0" applyNumberFormat="1" applyFont="1" applyFill="1"/>
    <xf numFmtId="3" fontId="33" fillId="0" borderId="0" xfId="0" applyNumberFormat="1" applyFont="1" applyFill="1"/>
    <xf numFmtId="166" fontId="27" fillId="0" borderId="10" xfId="0" applyNumberFormat="1" applyFont="1" applyBorder="1" applyAlignment="1">
      <alignment horizontal="right" vertical="center"/>
    </xf>
    <xf numFmtId="166" fontId="27" fillId="25" borderId="10" xfId="0" applyNumberFormat="1" applyFont="1" applyFill="1" applyBorder="1" applyAlignment="1">
      <alignment horizontal="right" vertical="center"/>
    </xf>
    <xf numFmtId="166" fontId="27" fillId="0" borderId="10" xfId="0" applyNumberFormat="1" applyFont="1" applyFill="1" applyBorder="1" applyAlignment="1">
      <alignment horizontal="right" vertical="center"/>
    </xf>
    <xf numFmtId="166" fontId="27" fillId="0" borderId="10" xfId="1" applyNumberFormat="1" applyFont="1" applyBorder="1" applyAlignment="1">
      <alignment horizontal="right" vertical="center"/>
    </xf>
    <xf numFmtId="166" fontId="27" fillId="24" borderId="10" xfId="0" applyNumberFormat="1" applyFont="1" applyFill="1" applyBorder="1" applyAlignment="1">
      <alignment horizontal="right" vertical="center"/>
    </xf>
    <xf numFmtId="166" fontId="27" fillId="25" borderId="12" xfId="0" applyNumberFormat="1" applyFont="1" applyFill="1" applyBorder="1" applyAlignment="1">
      <alignment horizontal="right" vertical="center"/>
    </xf>
    <xf numFmtId="166" fontId="27" fillId="0" borderId="13" xfId="0" applyNumberFormat="1" applyFont="1" applyFill="1" applyBorder="1" applyAlignment="1">
      <alignment horizontal="right" vertical="center"/>
    </xf>
    <xf numFmtId="43" fontId="34" fillId="24" borderId="0" xfId="0" applyNumberFormat="1" applyFont="1" applyFill="1" applyAlignment="1">
      <alignment horizontal="center"/>
    </xf>
    <xf numFmtId="0" fontId="31" fillId="25" borderId="10" xfId="0" applyFont="1" applyFill="1" applyBorder="1" applyAlignment="1">
      <alignment horizontal="left" vertical="center" wrapText="1"/>
    </xf>
    <xf numFmtId="0" fontId="31" fillId="24" borderId="10" xfId="0" applyFont="1" applyFill="1" applyBorder="1" applyAlignment="1">
      <alignment horizontal="left" vertical="center" wrapText="1"/>
    </xf>
    <xf numFmtId="0" fontId="31" fillId="25"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24" borderId="0" xfId="0" applyNumberFormat="1" applyFont="1" applyFill="1" applyAlignment="1">
      <alignment horizontal="left" vertical="top" wrapText="1"/>
    </xf>
    <xf numFmtId="0" fontId="31" fillId="24" borderId="0" xfId="0" applyFont="1" applyFill="1" applyAlignment="1">
      <alignment horizontal="left" vertical="top" wrapText="1"/>
    </xf>
    <xf numFmtId="0" fontId="31" fillId="0" borderId="0" xfId="0" applyFont="1" applyFill="1" applyAlignment="1">
      <alignment horizontal="left" vertical="top" wrapText="1"/>
    </xf>
    <xf numFmtId="43" fontId="21" fillId="0" borderId="0" xfId="0" applyNumberFormat="1" applyFont="1" applyFill="1" applyBorder="1" applyAlignment="1">
      <alignment horizontal="right" vertical="top" textRotation="180"/>
    </xf>
    <xf numFmtId="0" fontId="31" fillId="0" borderId="10" xfId="0" applyFont="1" applyFill="1" applyBorder="1" applyAlignment="1">
      <alignment horizontal="left" vertical="center" wrapText="1"/>
    </xf>
    <xf numFmtId="0" fontId="31" fillId="24" borderId="14" xfId="0" applyFont="1" applyFill="1" applyBorder="1" applyAlignment="1">
      <alignment horizontal="left" vertical="center" wrapText="1"/>
    </xf>
    <xf numFmtId="0" fontId="31" fillId="24" borderId="15" xfId="0" applyFont="1" applyFill="1" applyBorder="1" applyAlignment="1">
      <alignment horizontal="left" vertical="center" wrapText="1"/>
    </xf>
    <xf numFmtId="0" fontId="31" fillId="24" borderId="11" xfId="0" applyFont="1" applyFill="1" applyBorder="1" applyAlignment="1">
      <alignment horizontal="left" vertical="center" wrapText="1"/>
    </xf>
    <xf numFmtId="164" fontId="29" fillId="24" borderId="0" xfId="0" applyNumberFormat="1" applyFont="1" applyFill="1" applyBorder="1" applyAlignment="1">
      <alignment horizontal="center"/>
    </xf>
    <xf numFmtId="0" fontId="30" fillId="25" borderId="10" xfId="0" applyFont="1" applyFill="1" applyBorder="1" applyAlignment="1">
      <alignment horizontal="center" wrapText="1"/>
    </xf>
    <xf numFmtId="0" fontId="37" fillId="0" borderId="0" xfId="0" applyFont="1" applyAlignment="1">
      <alignment horizontal="left" vertical="center" textRotation="180"/>
    </xf>
  </cellXfs>
  <cellStyles count="156">
    <cellStyle name="20% - Accent1 2" xfId="3"/>
    <cellStyle name="20% - Accent1 3" xfId="46"/>
    <cellStyle name="20% - Accent1 4" xfId="79"/>
    <cellStyle name="20% - Accent2 2" xfId="4"/>
    <cellStyle name="20% - Accent2 3" xfId="47"/>
    <cellStyle name="20% - Accent2 4" xfId="91"/>
    <cellStyle name="20% - Accent3 2" xfId="5"/>
    <cellStyle name="20% - Accent3 3" xfId="48"/>
    <cellStyle name="20% - Accent3 4" xfId="92"/>
    <cellStyle name="20% - Accent4 2" xfId="6"/>
    <cellStyle name="20% - Accent4 3" xfId="49"/>
    <cellStyle name="20% - Accent4 4" xfId="93"/>
    <cellStyle name="20% - Accent5 2" xfId="7"/>
    <cellStyle name="20% - Accent5 3" xfId="50"/>
    <cellStyle name="20% - Accent5 4" xfId="94"/>
    <cellStyle name="20% - Accent6 2" xfId="8"/>
    <cellStyle name="20% - Accent6 3" xfId="51"/>
    <cellStyle name="20% - Accent6 4" xfId="95"/>
    <cellStyle name="40% - Accent1 2" xfId="9"/>
    <cellStyle name="40% - Accent1 3" xfId="52"/>
    <cellStyle name="40% - Accent1 4" xfId="96"/>
    <cellStyle name="40% - Accent2 2" xfId="10"/>
    <cellStyle name="40% - Accent2 3" xfId="53"/>
    <cellStyle name="40% - Accent2 4" xfId="97"/>
    <cellStyle name="40% - Accent3 2" xfId="11"/>
    <cellStyle name="40% - Accent3 3" xfId="54"/>
    <cellStyle name="40% - Accent3 4" xfId="98"/>
    <cellStyle name="40% - Accent4 2" xfId="12"/>
    <cellStyle name="40% - Accent4 3" xfId="55"/>
    <cellStyle name="40% - Accent4 4" xfId="99"/>
    <cellStyle name="40% - Accent5 2" xfId="13"/>
    <cellStyle name="40% - Accent5 3" xfId="56"/>
    <cellStyle name="40% - Accent5 4" xfId="100"/>
    <cellStyle name="40% - Accent6 2" xfId="14"/>
    <cellStyle name="40% - Accent6 3" xfId="57"/>
    <cellStyle name="40% - Accent6 4" xfId="101"/>
    <cellStyle name="60% - Accent1 2" xfId="15"/>
    <cellStyle name="60% - Accent1 3" xfId="58"/>
    <cellStyle name="60% - Accent1 4" xfId="102"/>
    <cellStyle name="60% - Accent2 2" xfId="16"/>
    <cellStyle name="60% - Accent2 3" xfId="59"/>
    <cellStyle name="60% - Accent2 4" xfId="103"/>
    <cellStyle name="60% - Accent3 2" xfId="17"/>
    <cellStyle name="60% - Accent3 3" xfId="60"/>
    <cellStyle name="60% - Accent3 4" xfId="104"/>
    <cellStyle name="60% - Accent4 2" xfId="18"/>
    <cellStyle name="60% - Accent4 3" xfId="61"/>
    <cellStyle name="60% - Accent4 4" xfId="105"/>
    <cellStyle name="60% - Accent5 2" xfId="19"/>
    <cellStyle name="60% - Accent5 3" xfId="62"/>
    <cellStyle name="60% - Accent5 4" xfId="106"/>
    <cellStyle name="60% - Accent6 2" xfId="20"/>
    <cellStyle name="60% - Accent6 3" xfId="63"/>
    <cellStyle name="60% - Accent6 4" xfId="107"/>
    <cellStyle name="Accent1 2" xfId="21"/>
    <cellStyle name="Accent1 3" xfId="64"/>
    <cellStyle name="Accent1 4" xfId="108"/>
    <cellStyle name="Accent2 2" xfId="22"/>
    <cellStyle name="Accent2 3" xfId="65"/>
    <cellStyle name="Accent2 4" xfId="109"/>
    <cellStyle name="Accent3 2" xfId="23"/>
    <cellStyle name="Accent3 3" xfId="66"/>
    <cellStyle name="Accent3 4" xfId="110"/>
    <cellStyle name="Accent4 2" xfId="24"/>
    <cellStyle name="Accent4 3" xfId="67"/>
    <cellStyle name="Accent4 4" xfId="111"/>
    <cellStyle name="Accent5 2" xfId="25"/>
    <cellStyle name="Accent5 3" xfId="68"/>
    <cellStyle name="Accent5 4" xfId="112"/>
    <cellStyle name="Accent6 2" xfId="26"/>
    <cellStyle name="Accent6 3" xfId="69"/>
    <cellStyle name="Accent6 4" xfId="113"/>
    <cellStyle name="Bad 2" xfId="27"/>
    <cellStyle name="Bad 3" xfId="70"/>
    <cellStyle name="Bad 4" xfId="114"/>
    <cellStyle name="Calculation 2" xfId="28"/>
    <cellStyle name="Calculation 3" xfId="71"/>
    <cellStyle name="Calculation 4" xfId="115"/>
    <cellStyle name="Check Cell 2" xfId="29"/>
    <cellStyle name="Check Cell 3" xfId="72"/>
    <cellStyle name="Check Cell 4" xfId="116"/>
    <cellStyle name="Comma" xfId="1" builtinId="3"/>
    <cellStyle name="Comma 2" xfId="30"/>
    <cellStyle name="Comma 2 2" xfId="89"/>
    <cellStyle name="Comma 2 3" xfId="131"/>
    <cellStyle name="Explanatory Text 2" xfId="31"/>
    <cellStyle name="Explanatory Text 3" xfId="73"/>
    <cellStyle name="Explanatory Text 4" xfId="117"/>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Good 2" xfId="32"/>
    <cellStyle name="Good 3" xfId="74"/>
    <cellStyle name="Good 4" xfId="118"/>
    <cellStyle name="Heading 1 2" xfId="33"/>
    <cellStyle name="Heading 1 3" xfId="75"/>
    <cellStyle name="Heading 1 4" xfId="119"/>
    <cellStyle name="Heading 2 2" xfId="34"/>
    <cellStyle name="Heading 2 3" xfId="76"/>
    <cellStyle name="Heading 2 4" xfId="120"/>
    <cellStyle name="Heading 3 2" xfId="35"/>
    <cellStyle name="Heading 3 3" xfId="77"/>
    <cellStyle name="Heading 3 4" xfId="121"/>
    <cellStyle name="Heading 4 2" xfId="36"/>
    <cellStyle name="Heading 4 3" xfId="78"/>
    <cellStyle name="Heading 4 4" xfId="122"/>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Input 2" xfId="37"/>
    <cellStyle name="Input 3" xfId="80"/>
    <cellStyle name="Input 4" xfId="123"/>
    <cellStyle name="Linked Cell 2" xfId="38"/>
    <cellStyle name="Linked Cell 3" xfId="81"/>
    <cellStyle name="Linked Cell 4" xfId="124"/>
    <cellStyle name="Neutral 2" xfId="39"/>
    <cellStyle name="Neutral 3" xfId="82"/>
    <cellStyle name="Neutral 4" xfId="125"/>
    <cellStyle name="Normal" xfId="0" builtinId="0"/>
    <cellStyle name="Normal 2" xfId="2"/>
    <cellStyle name="Normal 4" xfId="83"/>
    <cellStyle name="Note 2" xfId="40"/>
    <cellStyle name="Note 3" xfId="84"/>
    <cellStyle name="Note 4" xfId="126"/>
    <cellStyle name="Output 2" xfId="41"/>
    <cellStyle name="Output 3" xfId="85"/>
    <cellStyle name="Output 4" xfId="127"/>
    <cellStyle name="Percent" xfId="133" builtinId="5"/>
    <cellStyle name="Percent 2" xfId="42"/>
    <cellStyle name="Percent 2 2" xfId="90"/>
    <cellStyle name="Percent 2 3" xfId="132"/>
    <cellStyle name="Title 2" xfId="43"/>
    <cellStyle name="Title 3" xfId="86"/>
    <cellStyle name="Title 4" xfId="128"/>
    <cellStyle name="Total 2" xfId="44"/>
    <cellStyle name="Total 3" xfId="87"/>
    <cellStyle name="Total 4" xfId="129"/>
    <cellStyle name="Warning Text 2" xfId="45"/>
    <cellStyle name="Warning Text 3" xfId="88"/>
    <cellStyle name="Warning Text 4" xfId="1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BH66"/>
  <sheetViews>
    <sheetView tabSelected="1" view="pageBreakPreview" zoomScale="75" zoomScaleNormal="75" zoomScaleSheetLayoutView="75" zoomScalePageLayoutView="75" workbookViewId="0">
      <pane xSplit="10" ySplit="3" topLeftCell="K13" activePane="bottomRight" state="frozen"/>
      <selection pane="topRight" activeCell="K1" sqref="K1"/>
      <selection pane="bottomLeft" activeCell="A3" sqref="A3"/>
      <selection pane="bottomRight" activeCell="A24" sqref="A24:A25"/>
    </sheetView>
  </sheetViews>
  <sheetFormatPr defaultColWidth="8.85546875" defaultRowHeight="15" outlineLevelCol="2"/>
  <cols>
    <col min="1" max="1" width="7.85546875" style="62" customWidth="1"/>
    <col min="2" max="2" width="0.42578125" style="62" hidden="1" customWidth="1" outlineLevel="2"/>
    <col min="3" max="3" width="3.85546875" style="63" hidden="1" customWidth="1" outlineLevel="2"/>
    <col min="4" max="4" width="12.7109375" style="62" customWidth="1" collapsed="1"/>
    <col min="5" max="5" width="4" style="62" customWidth="1"/>
    <col min="6" max="6" width="33.28515625" style="91" customWidth="1"/>
    <col min="7" max="7" width="3.42578125" style="87" hidden="1" customWidth="1" outlineLevel="1"/>
    <col min="8" max="8" width="33.28515625" style="91" hidden="1" customWidth="1" outlineLevel="1"/>
    <col min="9" max="9" width="3.42578125" style="87" hidden="1" customWidth="1" outlineLevel="1"/>
    <col min="10" max="10" width="19.28515625" style="62" customWidth="1" collapsed="1"/>
    <col min="11" max="11" width="3.42578125" style="87" hidden="1" customWidth="1" outlineLevel="1"/>
    <col min="12" max="12" width="16.85546875" style="92" customWidth="1" collapsed="1"/>
    <col min="13" max="13" width="3.42578125" style="87" hidden="1" customWidth="1" outlineLevel="1"/>
    <col min="14" max="14" width="16.85546875" style="92" customWidth="1" collapsed="1"/>
    <col min="15" max="15" width="3.42578125" style="87" hidden="1" customWidth="1" outlineLevel="1"/>
    <col min="16" max="16" width="16.85546875" style="15" customWidth="1" collapsed="1"/>
    <col min="17" max="17" width="3.42578125" style="87" hidden="1" customWidth="1" outlineLevel="1"/>
    <col min="18" max="18" width="18.42578125" style="93" customWidth="1" collapsed="1"/>
    <col min="19" max="19" width="3.42578125" style="87" hidden="1" customWidth="1" outlineLevel="1"/>
    <col min="20" max="20" width="17.42578125" style="93" customWidth="1" collapsed="1"/>
    <col min="21" max="21" width="3.42578125" style="87" hidden="1" customWidth="1" outlineLevel="1"/>
    <col min="22" max="22" width="17" style="93" customWidth="1" collapsed="1"/>
    <col min="23" max="23" width="3.42578125" style="87" hidden="1" customWidth="1" outlineLevel="1"/>
    <col min="24" max="24" width="15.42578125" style="93" customWidth="1" collapsed="1"/>
    <col min="25" max="25" width="3.42578125" style="87" hidden="1" customWidth="1" outlineLevel="1"/>
    <col min="26" max="26" width="16.42578125" style="93" customWidth="1" collapsed="1"/>
    <col min="27" max="27" width="3.42578125" style="87" hidden="1" customWidth="1" outlineLevel="1"/>
    <col min="28" max="28" width="17.28515625" style="93" customWidth="1" collapsed="1"/>
    <col min="29" max="29" width="3.42578125" style="87" hidden="1" customWidth="1" outlineLevel="1"/>
    <col min="30" max="30" width="21.85546875" style="93" customWidth="1" collapsed="1"/>
    <col min="31" max="31" width="3.42578125" style="87" hidden="1" customWidth="1" outlineLevel="1"/>
    <col min="32" max="32" width="15.42578125" style="93" customWidth="1" collapsed="1"/>
    <col min="33" max="33" width="3.42578125" style="87" hidden="1" customWidth="1" outlineLevel="1"/>
    <col min="34" max="34" width="15.42578125" style="93" customWidth="1" collapsed="1"/>
    <col min="35" max="35" width="3.42578125" style="87" hidden="1" customWidth="1" outlineLevel="1"/>
    <col min="36" max="36" width="16" style="93" customWidth="1" collapsed="1"/>
    <col min="37" max="37" width="3.42578125" style="87" hidden="1" customWidth="1" outlineLevel="1"/>
    <col min="38" max="38" width="17.85546875" style="93" customWidth="1" collapsed="1"/>
    <col min="39" max="39" width="3.42578125" style="87" hidden="1" customWidth="1" outlineLevel="1"/>
    <col min="40" max="40" width="18.85546875" style="93" customWidth="1" collapsed="1"/>
    <col min="41" max="41" width="3.42578125" style="87" hidden="1" customWidth="1" outlineLevel="1"/>
    <col min="42" max="42" width="19" style="93" customWidth="1" collapsed="1"/>
    <col min="43" max="43" width="3.42578125" style="87" hidden="1" customWidth="1" outlineLevel="1"/>
    <col min="44" max="44" width="19" style="93" hidden="1" customWidth="1" outlineLevel="1"/>
    <col min="45" max="45" width="10.7109375" style="94" customWidth="1" collapsed="1"/>
    <col min="46" max="46" width="10.42578125" style="111" customWidth="1"/>
    <col min="47" max="60" width="16.140625" style="119" customWidth="1"/>
    <col min="61" max="16384" width="8.85546875" style="62"/>
  </cols>
  <sheetData>
    <row r="1" spans="2:60" s="3" customFormat="1">
      <c r="C1" s="4"/>
      <c r="D1" s="144">
        <v>-1</v>
      </c>
      <c r="E1" s="144"/>
      <c r="F1" s="144"/>
      <c r="G1" s="5"/>
      <c r="H1" s="6"/>
      <c r="I1" s="5"/>
      <c r="J1" s="4">
        <v>-2</v>
      </c>
      <c r="K1" s="5"/>
      <c r="L1" s="7">
        <v>-3</v>
      </c>
      <c r="M1" s="5"/>
      <c r="N1" s="7">
        <v>-4</v>
      </c>
      <c r="O1" s="5"/>
      <c r="P1" s="8">
        <v>-5</v>
      </c>
      <c r="Q1" s="5"/>
      <c r="R1" s="4">
        <v>-6</v>
      </c>
      <c r="S1" s="5"/>
      <c r="T1" s="4">
        <v>-7</v>
      </c>
      <c r="U1" s="5"/>
      <c r="V1" s="4">
        <v>-8</v>
      </c>
      <c r="W1" s="5"/>
      <c r="X1" s="4">
        <v>-9</v>
      </c>
      <c r="Y1" s="5"/>
      <c r="Z1" s="4">
        <v>-10</v>
      </c>
      <c r="AA1" s="5"/>
      <c r="AB1" s="4">
        <v>-11</v>
      </c>
      <c r="AC1" s="5"/>
      <c r="AD1" s="4">
        <v>-12</v>
      </c>
      <c r="AE1" s="5"/>
      <c r="AF1" s="4">
        <v>-13</v>
      </c>
      <c r="AG1" s="5"/>
      <c r="AH1" s="4">
        <v>-14</v>
      </c>
      <c r="AI1" s="5"/>
      <c r="AJ1" s="4">
        <v>-15</v>
      </c>
      <c r="AK1" s="5"/>
      <c r="AL1" s="9">
        <v>-16</v>
      </c>
      <c r="AM1" s="5"/>
      <c r="AN1" s="4">
        <v>-17</v>
      </c>
      <c r="AO1" s="5"/>
      <c r="AP1" s="4">
        <v>-18</v>
      </c>
      <c r="AQ1" s="5"/>
      <c r="AR1" s="4"/>
      <c r="AS1" s="10"/>
      <c r="AT1" s="100"/>
      <c r="AU1" s="112"/>
      <c r="AV1" s="112"/>
      <c r="AW1" s="112"/>
      <c r="AX1" s="112"/>
      <c r="AY1" s="112"/>
      <c r="AZ1" s="112"/>
      <c r="BA1" s="112"/>
      <c r="BB1" s="112"/>
      <c r="BC1" s="112"/>
      <c r="BD1" s="112"/>
      <c r="BE1" s="112"/>
      <c r="BF1" s="112"/>
      <c r="BG1" s="112"/>
      <c r="BH1" s="112"/>
    </row>
    <row r="2" spans="2:60" s="3" customFormat="1" hidden="1">
      <c r="C2" s="11"/>
      <c r="D2" s="10"/>
      <c r="E2" s="10"/>
      <c r="F2" s="10"/>
      <c r="G2" s="12"/>
      <c r="H2" s="10"/>
      <c r="I2" s="12"/>
      <c r="J2" s="11"/>
      <c r="K2" s="12"/>
      <c r="L2" s="13"/>
      <c r="M2" s="12"/>
      <c r="N2" s="13"/>
      <c r="O2" s="12"/>
      <c r="P2" s="14"/>
      <c r="Q2" s="12"/>
      <c r="R2" s="11"/>
      <c r="S2" s="12"/>
      <c r="T2" s="11"/>
      <c r="U2" s="12"/>
      <c r="V2" s="11"/>
      <c r="W2" s="12"/>
      <c r="X2" s="11"/>
      <c r="Y2" s="12"/>
      <c r="Z2" s="11"/>
      <c r="AA2" s="12"/>
      <c r="AB2" s="11"/>
      <c r="AC2" s="12"/>
      <c r="AD2" s="11"/>
      <c r="AE2" s="12"/>
      <c r="AF2" s="11"/>
      <c r="AG2" s="12"/>
      <c r="AH2" s="11"/>
      <c r="AI2" s="12"/>
      <c r="AJ2" s="11"/>
      <c r="AK2" s="12"/>
      <c r="AM2" s="12"/>
      <c r="AN2" s="11"/>
      <c r="AO2" s="12"/>
      <c r="AP2" s="11"/>
      <c r="AQ2" s="12"/>
      <c r="AR2" s="11"/>
      <c r="AS2" s="10"/>
      <c r="AT2" s="100"/>
      <c r="AU2" s="112"/>
      <c r="AV2" s="112"/>
      <c r="AW2" s="112"/>
      <c r="AX2" s="112"/>
      <c r="AY2" s="112"/>
      <c r="AZ2" s="112"/>
      <c r="BA2" s="112"/>
      <c r="BB2" s="112"/>
      <c r="BC2" s="112"/>
      <c r="BD2" s="112"/>
      <c r="BE2" s="112"/>
      <c r="BF2" s="112"/>
      <c r="BG2" s="112"/>
      <c r="BH2" s="112"/>
    </row>
    <row r="3" spans="2:60" s="15" customFormat="1" ht="69" customHeight="1">
      <c r="C3" s="16"/>
      <c r="D3" s="145" t="s">
        <v>0</v>
      </c>
      <c r="E3" s="145"/>
      <c r="F3" s="145"/>
      <c r="G3" s="17"/>
      <c r="H3" s="18" t="s">
        <v>70</v>
      </c>
      <c r="I3" s="17"/>
      <c r="J3" s="19" t="s">
        <v>52</v>
      </c>
      <c r="K3" s="17"/>
      <c r="L3" s="20" t="s">
        <v>1</v>
      </c>
      <c r="M3" s="17"/>
      <c r="N3" s="20" t="s">
        <v>2</v>
      </c>
      <c r="O3" s="17"/>
      <c r="P3" s="19" t="s">
        <v>30</v>
      </c>
      <c r="Q3" s="17"/>
      <c r="R3" s="21" t="s">
        <v>3</v>
      </c>
      <c r="S3" s="17"/>
      <c r="T3" s="21" t="s">
        <v>4</v>
      </c>
      <c r="U3" s="17"/>
      <c r="V3" s="21" t="s">
        <v>5</v>
      </c>
      <c r="W3" s="17"/>
      <c r="X3" s="21" t="s">
        <v>45</v>
      </c>
      <c r="Y3" s="17"/>
      <c r="Z3" s="21" t="s">
        <v>33</v>
      </c>
      <c r="AA3" s="17"/>
      <c r="AB3" s="21" t="s">
        <v>6</v>
      </c>
      <c r="AC3" s="17"/>
      <c r="AD3" s="21" t="s">
        <v>32</v>
      </c>
      <c r="AE3" s="17"/>
      <c r="AF3" s="21" t="s">
        <v>62</v>
      </c>
      <c r="AG3" s="17"/>
      <c r="AH3" s="21" t="s">
        <v>65</v>
      </c>
      <c r="AI3" s="17"/>
      <c r="AJ3" s="21" t="s">
        <v>7</v>
      </c>
      <c r="AK3" s="17"/>
      <c r="AL3" s="21" t="s">
        <v>8</v>
      </c>
      <c r="AM3" s="17"/>
      <c r="AN3" s="19" t="s">
        <v>55</v>
      </c>
      <c r="AO3" s="17"/>
      <c r="AP3" s="21" t="s">
        <v>9</v>
      </c>
      <c r="AQ3" s="17"/>
      <c r="AR3" s="21" t="s">
        <v>71</v>
      </c>
      <c r="AS3" s="22"/>
      <c r="AT3" s="101"/>
      <c r="AU3" s="113" t="s">
        <v>79</v>
      </c>
      <c r="AV3" s="113" t="s">
        <v>81</v>
      </c>
      <c r="AW3" s="113" t="s">
        <v>82</v>
      </c>
      <c r="AX3" s="113"/>
      <c r="AY3" s="113"/>
      <c r="AZ3" s="113"/>
      <c r="BA3" s="113"/>
      <c r="BB3" s="113"/>
      <c r="BC3" s="113"/>
      <c r="BD3" s="113"/>
      <c r="BE3" s="113"/>
      <c r="BF3" s="113"/>
      <c r="BG3" s="113"/>
      <c r="BH3" s="113"/>
    </row>
    <row r="4" spans="2:60" s="23" customFormat="1" ht="30" customHeight="1">
      <c r="B4" s="23">
        <v>1</v>
      </c>
      <c r="C4" s="24"/>
      <c r="D4" s="140" t="s">
        <v>10</v>
      </c>
      <c r="E4" s="140"/>
      <c r="F4" s="140"/>
      <c r="G4" s="25"/>
      <c r="H4" s="25" t="s">
        <v>67</v>
      </c>
      <c r="I4" s="25"/>
      <c r="J4" s="26">
        <v>869964.14999999991</v>
      </c>
      <c r="K4" s="25"/>
      <c r="L4" s="27">
        <v>0.36928838951310861</v>
      </c>
      <c r="M4" s="25"/>
      <c r="N4" s="27" t="s">
        <v>68</v>
      </c>
      <c r="O4" s="25"/>
      <c r="P4" s="28" t="s">
        <v>69</v>
      </c>
      <c r="Q4" s="25"/>
      <c r="R4" s="29">
        <v>1210947.54</v>
      </c>
      <c r="S4" s="25"/>
      <c r="T4" s="29">
        <v>0</v>
      </c>
      <c r="U4" s="25"/>
      <c r="V4" s="29">
        <v>0</v>
      </c>
      <c r="W4" s="25"/>
      <c r="X4" s="29">
        <v>0</v>
      </c>
      <c r="Y4" s="25"/>
      <c r="Z4" s="29">
        <v>1210947.54</v>
      </c>
      <c r="AA4" s="25"/>
      <c r="AB4" s="29">
        <v>1706614.3079525889</v>
      </c>
      <c r="AC4" s="25"/>
      <c r="AD4" s="29">
        <v>495666.76795258885</v>
      </c>
      <c r="AE4" s="25"/>
      <c r="AF4" s="29">
        <v>464216.56</v>
      </c>
      <c r="AG4" s="25"/>
      <c r="AH4" s="29">
        <v>0</v>
      </c>
      <c r="AI4" s="25"/>
      <c r="AJ4" s="29">
        <v>925431.74126800289</v>
      </c>
      <c r="AK4" s="25"/>
      <c r="AL4" s="29">
        <v>461215.1812680029</v>
      </c>
      <c r="AM4" s="25"/>
      <c r="AN4" s="29">
        <v>956881.94922059169</v>
      </c>
      <c r="AO4" s="25"/>
      <c r="AP4" s="29">
        <v>869964.14999999991</v>
      </c>
      <c r="AQ4" s="25"/>
      <c r="AR4" s="124">
        <v>869964.14999999991</v>
      </c>
      <c r="AS4" s="30"/>
      <c r="AT4" s="102"/>
      <c r="AU4" s="114">
        <f>IF(AN4&gt;AP4,0,1)</f>
        <v>0</v>
      </c>
      <c r="AV4" s="115">
        <f>IF(AU4=1,IF(AN4&lt;0,AP4,AP4-AN4),0)</f>
        <v>0</v>
      </c>
      <c r="AW4" s="115">
        <f>IF(AU4=0,AN4-AP4,0)</f>
        <v>86917.799220591784</v>
      </c>
      <c r="AX4" s="114"/>
      <c r="AY4" s="114"/>
      <c r="AZ4" s="114"/>
      <c r="BA4" s="114"/>
      <c r="BB4" s="114"/>
      <c r="BC4" s="114"/>
      <c r="BD4" s="114"/>
      <c r="BE4" s="114"/>
      <c r="BF4" s="114"/>
      <c r="BG4" s="114"/>
      <c r="BH4" s="114"/>
    </row>
    <row r="5" spans="2:60" s="23" customFormat="1" ht="30" customHeight="1">
      <c r="B5" s="23">
        <v>2</v>
      </c>
      <c r="C5" s="24"/>
      <c r="D5" s="132" t="s">
        <v>11</v>
      </c>
      <c r="E5" s="132"/>
      <c r="F5" s="132"/>
      <c r="G5" s="25"/>
      <c r="H5" s="31" t="s">
        <v>72</v>
      </c>
      <c r="I5" s="25"/>
      <c r="J5" s="32">
        <v>25898.400000000001</v>
      </c>
      <c r="K5" s="25"/>
      <c r="L5" s="33">
        <v>0.17151753665181854</v>
      </c>
      <c r="M5" s="25"/>
      <c r="N5" s="33">
        <v>0.11486029527449901</v>
      </c>
      <c r="O5" s="25"/>
      <c r="P5" s="34" t="s">
        <v>73</v>
      </c>
      <c r="Q5" s="25"/>
      <c r="R5" s="32">
        <v>9845513.9000000693</v>
      </c>
      <c r="S5" s="25"/>
      <c r="T5" s="32">
        <v>505578.07</v>
      </c>
      <c r="U5" s="25"/>
      <c r="V5" s="32">
        <v>0</v>
      </c>
      <c r="W5" s="25"/>
      <c r="X5" s="32">
        <v>3840.7885143117601</v>
      </c>
      <c r="Y5" s="25"/>
      <c r="Z5" s="32">
        <v>10354932.758514382</v>
      </c>
      <c r="AA5" s="25"/>
      <c r="AB5" s="32">
        <v>7886415.1538863471</v>
      </c>
      <c r="AC5" s="25"/>
      <c r="AD5" s="32">
        <v>-2468517.6046280353</v>
      </c>
      <c r="AE5" s="25"/>
      <c r="AF5" s="32">
        <v>703519.39158856205</v>
      </c>
      <c r="AG5" s="25"/>
      <c r="AH5" s="32">
        <v>8379.06</v>
      </c>
      <c r="AI5" s="25"/>
      <c r="AJ5" s="32">
        <v>2340339.4946899563</v>
      </c>
      <c r="AK5" s="25"/>
      <c r="AL5" s="32">
        <v>1628441.0431013941</v>
      </c>
      <c r="AM5" s="25"/>
      <c r="AN5" s="32">
        <v>-840076.56152664125</v>
      </c>
      <c r="AO5" s="25"/>
      <c r="AP5" s="32">
        <v>25898.400000000001</v>
      </c>
      <c r="AQ5" s="25"/>
      <c r="AR5" s="125">
        <v>25898.400000000001</v>
      </c>
      <c r="AS5" s="35"/>
      <c r="AT5" s="103"/>
      <c r="AU5" s="114">
        <f t="shared" ref="AU5:AU42" si="0">IF(AN5&gt;AP5,0,1)</f>
        <v>1</v>
      </c>
      <c r="AV5" s="115">
        <f t="shared" ref="AV5:AV42" si="1">IF(AU5=1,IF(AN5&lt;0,AP5,AP5-AN5),0)</f>
        <v>25898.400000000001</v>
      </c>
      <c r="AW5" s="115">
        <f t="shared" ref="AW5:AW41" si="2">IF(AU5=0,AN5-AP5,0)</f>
        <v>0</v>
      </c>
      <c r="AX5" s="114"/>
      <c r="AY5" s="114"/>
      <c r="AZ5" s="114"/>
      <c r="BA5" s="114"/>
      <c r="BB5" s="114"/>
      <c r="BC5" s="114"/>
      <c r="BD5" s="114"/>
      <c r="BE5" s="114"/>
      <c r="BF5" s="114"/>
      <c r="BG5" s="114"/>
      <c r="BH5" s="114"/>
    </row>
    <row r="6" spans="2:60" s="23" customFormat="1" ht="30" customHeight="1">
      <c r="B6" s="23">
        <v>3</v>
      </c>
      <c r="C6" s="24"/>
      <c r="D6" s="140" t="s">
        <v>34</v>
      </c>
      <c r="E6" s="140"/>
      <c r="F6" s="140"/>
      <c r="G6" s="25"/>
      <c r="H6" s="25" t="s">
        <v>67</v>
      </c>
      <c r="I6" s="25"/>
      <c r="J6" s="36">
        <v>15480.97</v>
      </c>
      <c r="K6" s="25"/>
      <c r="L6" s="27">
        <v>0.19892008639308856</v>
      </c>
      <c r="M6" s="25"/>
      <c r="N6" s="27" t="s">
        <v>68</v>
      </c>
      <c r="O6" s="25"/>
      <c r="P6" s="28" t="s">
        <v>69</v>
      </c>
      <c r="Q6" s="25"/>
      <c r="R6" s="36">
        <v>3875033.03</v>
      </c>
      <c r="S6" s="25"/>
      <c r="T6" s="36">
        <v>170103</v>
      </c>
      <c r="U6" s="25"/>
      <c r="V6" s="36">
        <v>0</v>
      </c>
      <c r="W6" s="25"/>
      <c r="X6" s="36">
        <v>12263.213200183549</v>
      </c>
      <c r="Y6" s="25"/>
      <c r="Z6" s="36">
        <v>4057399.2432001834</v>
      </c>
      <c r="AA6" s="25"/>
      <c r="AB6" s="36">
        <v>3101969.5958034983</v>
      </c>
      <c r="AC6" s="25"/>
      <c r="AD6" s="36">
        <v>-955429.64739668497</v>
      </c>
      <c r="AE6" s="25"/>
      <c r="AF6" s="36">
        <v>559805</v>
      </c>
      <c r="AG6" s="25"/>
      <c r="AH6" s="36">
        <v>0</v>
      </c>
      <c r="AI6" s="25"/>
      <c r="AJ6" s="36">
        <v>1870309.5654240409</v>
      </c>
      <c r="AK6" s="25"/>
      <c r="AL6" s="36">
        <v>1310504.5654240409</v>
      </c>
      <c r="AM6" s="25"/>
      <c r="AN6" s="36">
        <v>355074.91802735592</v>
      </c>
      <c r="AO6" s="25"/>
      <c r="AP6" s="36">
        <v>15480.97</v>
      </c>
      <c r="AQ6" s="25"/>
      <c r="AR6" s="124">
        <v>15480.97</v>
      </c>
      <c r="AS6" s="35"/>
      <c r="AT6" s="103"/>
      <c r="AU6" s="114">
        <f t="shared" si="0"/>
        <v>0</v>
      </c>
      <c r="AV6" s="115">
        <f t="shared" si="1"/>
        <v>0</v>
      </c>
      <c r="AW6" s="115">
        <f t="shared" si="2"/>
        <v>339593.94802735595</v>
      </c>
      <c r="AX6" s="114"/>
      <c r="AY6" s="114"/>
      <c r="AZ6" s="114"/>
      <c r="BA6" s="114"/>
      <c r="BB6" s="114"/>
      <c r="BC6" s="114"/>
      <c r="BD6" s="114"/>
      <c r="BE6" s="114"/>
      <c r="BF6" s="114"/>
      <c r="BG6" s="114"/>
      <c r="BH6" s="114"/>
    </row>
    <row r="7" spans="2:60" s="23" customFormat="1" ht="30" customHeight="1">
      <c r="B7" s="23">
        <v>4</v>
      </c>
      <c r="C7" s="24"/>
      <c r="D7" s="132" t="s">
        <v>12</v>
      </c>
      <c r="E7" s="132"/>
      <c r="F7" s="132"/>
      <c r="G7" s="25"/>
      <c r="H7" s="31" t="s">
        <v>67</v>
      </c>
      <c r="I7" s="25"/>
      <c r="J7" s="32">
        <v>2154.0500000000002</v>
      </c>
      <c r="K7" s="25"/>
      <c r="L7" s="33">
        <v>0.14049586776859505</v>
      </c>
      <c r="M7" s="25"/>
      <c r="N7" s="33" t="s">
        <v>68</v>
      </c>
      <c r="O7" s="25"/>
      <c r="P7" s="34" t="s">
        <v>69</v>
      </c>
      <c r="Q7" s="25"/>
      <c r="R7" s="32">
        <v>1023547.82</v>
      </c>
      <c r="S7" s="25"/>
      <c r="T7" s="32">
        <v>20894.240000000002</v>
      </c>
      <c r="U7" s="25"/>
      <c r="V7" s="32">
        <v>0</v>
      </c>
      <c r="W7" s="25"/>
      <c r="X7" s="32">
        <v>371.66301968207756</v>
      </c>
      <c r="Y7" s="25"/>
      <c r="Z7" s="32">
        <v>1044813.723019682</v>
      </c>
      <c r="AA7" s="25"/>
      <c r="AB7" s="32">
        <v>1070839.9075494527</v>
      </c>
      <c r="AC7" s="25"/>
      <c r="AD7" s="32">
        <v>26026.184529770675</v>
      </c>
      <c r="AE7" s="25"/>
      <c r="AF7" s="32">
        <v>209068.75</v>
      </c>
      <c r="AG7" s="25"/>
      <c r="AH7" s="32">
        <v>0</v>
      </c>
      <c r="AI7" s="25"/>
      <c r="AJ7" s="32">
        <v>675597.11317950813</v>
      </c>
      <c r="AK7" s="25"/>
      <c r="AL7" s="32">
        <v>466528.36317950813</v>
      </c>
      <c r="AM7" s="25"/>
      <c r="AN7" s="32">
        <v>492554.54770927882</v>
      </c>
      <c r="AO7" s="25"/>
      <c r="AP7" s="32">
        <v>2154.0500000000002</v>
      </c>
      <c r="AQ7" s="25"/>
      <c r="AR7" s="125">
        <v>2154.0500000000002</v>
      </c>
      <c r="AS7" s="35"/>
      <c r="AT7" s="103"/>
      <c r="AU7" s="114">
        <f t="shared" si="0"/>
        <v>0</v>
      </c>
      <c r="AV7" s="115">
        <f t="shared" si="1"/>
        <v>0</v>
      </c>
      <c r="AW7" s="115">
        <f t="shared" si="2"/>
        <v>490400.49770927883</v>
      </c>
      <c r="AX7" s="114"/>
      <c r="AY7" s="114"/>
      <c r="AZ7" s="114"/>
      <c r="BA7" s="114"/>
      <c r="BB7" s="114"/>
      <c r="BC7" s="114"/>
      <c r="BD7" s="114"/>
      <c r="BE7" s="114"/>
      <c r="BF7" s="114"/>
      <c r="BG7" s="114"/>
      <c r="BH7" s="114"/>
    </row>
    <row r="8" spans="2:60" s="23" customFormat="1" ht="30" customHeight="1">
      <c r="B8" s="23">
        <v>5</v>
      </c>
      <c r="C8" s="24"/>
      <c r="D8" s="140" t="s">
        <v>13</v>
      </c>
      <c r="E8" s="140"/>
      <c r="F8" s="140"/>
      <c r="G8" s="25"/>
      <c r="H8" s="25" t="s">
        <v>67</v>
      </c>
      <c r="I8" s="25"/>
      <c r="J8" s="37">
        <v>870420.58</v>
      </c>
      <c r="K8" s="25"/>
      <c r="L8" s="38">
        <v>0.26723016905071523</v>
      </c>
      <c r="M8" s="25"/>
      <c r="N8" s="38" t="s">
        <v>68</v>
      </c>
      <c r="O8" s="25"/>
      <c r="P8" s="39" t="s">
        <v>69</v>
      </c>
      <c r="Q8" s="25"/>
      <c r="R8" s="37">
        <v>1085386.8999999999</v>
      </c>
      <c r="S8" s="25"/>
      <c r="T8" s="37">
        <v>57840.57</v>
      </c>
      <c r="U8" s="25"/>
      <c r="V8" s="37">
        <v>0</v>
      </c>
      <c r="W8" s="25"/>
      <c r="X8" s="37">
        <v>3341.8143105356271</v>
      </c>
      <c r="Y8" s="25"/>
      <c r="Z8" s="37">
        <v>1146569.2843105355</v>
      </c>
      <c r="AA8" s="25"/>
      <c r="AB8" s="37">
        <v>1481568.6533858664</v>
      </c>
      <c r="AC8" s="25"/>
      <c r="AD8" s="37">
        <v>334999.36907533085</v>
      </c>
      <c r="AE8" s="25"/>
      <c r="AF8" s="37">
        <v>354863.04</v>
      </c>
      <c r="AG8" s="25"/>
      <c r="AH8" s="37">
        <v>0</v>
      </c>
      <c r="AI8" s="25"/>
      <c r="AJ8" s="37">
        <v>924528.50649533328</v>
      </c>
      <c r="AK8" s="25"/>
      <c r="AL8" s="37">
        <v>569665.46649533324</v>
      </c>
      <c r="AM8" s="25"/>
      <c r="AN8" s="37">
        <v>904664.83557066415</v>
      </c>
      <c r="AO8" s="25"/>
      <c r="AP8" s="37">
        <v>870420.58</v>
      </c>
      <c r="AQ8" s="25"/>
      <c r="AR8" s="126">
        <v>870420.58</v>
      </c>
      <c r="AS8" s="35"/>
      <c r="AT8" s="103"/>
      <c r="AU8" s="114">
        <f t="shared" si="0"/>
        <v>0</v>
      </c>
      <c r="AV8" s="115">
        <f t="shared" si="1"/>
        <v>0</v>
      </c>
      <c r="AW8" s="115">
        <f t="shared" si="2"/>
        <v>34244.255570664187</v>
      </c>
      <c r="AX8" s="114"/>
      <c r="AY8" s="114"/>
      <c r="AZ8" s="114"/>
      <c r="BA8" s="114"/>
      <c r="BB8" s="114"/>
      <c r="BC8" s="114"/>
      <c r="BD8" s="114"/>
      <c r="BE8" s="114"/>
      <c r="BF8" s="114"/>
      <c r="BG8" s="114"/>
      <c r="BH8" s="114"/>
    </row>
    <row r="9" spans="2:60" s="23" customFormat="1" ht="30" customHeight="1">
      <c r="B9" s="23">
        <v>6</v>
      </c>
      <c r="C9" s="24"/>
      <c r="D9" s="132" t="s">
        <v>41</v>
      </c>
      <c r="E9" s="132"/>
      <c r="F9" s="132"/>
      <c r="G9" s="25"/>
      <c r="H9" s="31" t="s">
        <v>67</v>
      </c>
      <c r="I9" s="25"/>
      <c r="J9" s="32">
        <v>16974</v>
      </c>
      <c r="K9" s="25"/>
      <c r="L9" s="33">
        <v>0.33122229259024699</v>
      </c>
      <c r="M9" s="25"/>
      <c r="N9" s="33" t="s">
        <v>68</v>
      </c>
      <c r="O9" s="25"/>
      <c r="P9" s="34" t="s">
        <v>69</v>
      </c>
      <c r="Q9" s="25"/>
      <c r="R9" s="32">
        <v>4194355</v>
      </c>
      <c r="S9" s="25"/>
      <c r="T9" s="32">
        <v>302000</v>
      </c>
      <c r="U9" s="25"/>
      <c r="V9" s="32">
        <v>0</v>
      </c>
      <c r="W9" s="25"/>
      <c r="X9" s="32">
        <v>-224.57136052394233</v>
      </c>
      <c r="Y9" s="25"/>
      <c r="Z9" s="32">
        <v>4496130.4286394762</v>
      </c>
      <c r="AA9" s="25"/>
      <c r="AB9" s="32">
        <v>3063983.9583339044</v>
      </c>
      <c r="AC9" s="25"/>
      <c r="AD9" s="32">
        <v>-1432146.4703055716</v>
      </c>
      <c r="AE9" s="25"/>
      <c r="AF9" s="32">
        <v>231357.92</v>
      </c>
      <c r="AG9" s="25"/>
      <c r="AH9" s="32">
        <v>3503.24</v>
      </c>
      <c r="AI9" s="25"/>
      <c r="AJ9" s="32">
        <v>833962.12736586295</v>
      </c>
      <c r="AK9" s="25"/>
      <c r="AL9" s="32">
        <v>599100.96736586292</v>
      </c>
      <c r="AM9" s="25"/>
      <c r="AN9" s="32">
        <v>-833045.50293970865</v>
      </c>
      <c r="AO9" s="25"/>
      <c r="AP9" s="32">
        <v>16974</v>
      </c>
      <c r="AQ9" s="25"/>
      <c r="AR9" s="125">
        <v>16973.96</v>
      </c>
      <c r="AS9" s="35"/>
      <c r="AT9" s="103"/>
      <c r="AU9" s="114">
        <f t="shared" si="0"/>
        <v>1</v>
      </c>
      <c r="AV9" s="115">
        <f t="shared" si="1"/>
        <v>16974</v>
      </c>
      <c r="AW9" s="115">
        <f t="shared" si="2"/>
        <v>0</v>
      </c>
      <c r="AX9" s="114"/>
      <c r="AY9" s="114"/>
      <c r="AZ9" s="114"/>
      <c r="BA9" s="114"/>
      <c r="BB9" s="114"/>
      <c r="BC9" s="114"/>
      <c r="BD9" s="114"/>
      <c r="BE9" s="114"/>
      <c r="BF9" s="114"/>
      <c r="BG9" s="114"/>
      <c r="BH9" s="114"/>
    </row>
    <row r="10" spans="2:60" s="23" customFormat="1" ht="30" customHeight="1">
      <c r="B10" s="23">
        <v>7</v>
      </c>
      <c r="C10" s="24"/>
      <c r="D10" s="140" t="s">
        <v>44</v>
      </c>
      <c r="E10" s="140"/>
      <c r="F10" s="140"/>
      <c r="G10" s="25"/>
      <c r="H10" s="25" t="s">
        <v>67</v>
      </c>
      <c r="I10" s="25"/>
      <c r="J10" s="40">
        <v>47865.440000000002</v>
      </c>
      <c r="K10" s="25"/>
      <c r="L10" s="27">
        <v>0.26508620689655171</v>
      </c>
      <c r="M10" s="25"/>
      <c r="N10" s="27" t="s">
        <v>68</v>
      </c>
      <c r="O10" s="25"/>
      <c r="P10" s="28" t="s">
        <v>69</v>
      </c>
      <c r="Q10" s="25"/>
      <c r="R10" s="36">
        <v>5609362.0999999428</v>
      </c>
      <c r="S10" s="25"/>
      <c r="T10" s="36">
        <v>252219.19000000024</v>
      </c>
      <c r="U10" s="25"/>
      <c r="V10" s="36">
        <v>0</v>
      </c>
      <c r="W10" s="25"/>
      <c r="X10" s="36">
        <v>5043.701448282729</v>
      </c>
      <c r="Y10" s="25"/>
      <c r="Z10" s="36">
        <v>5866624.9914482264</v>
      </c>
      <c r="AA10" s="25"/>
      <c r="AB10" s="36">
        <v>4645888.2805699203</v>
      </c>
      <c r="AC10" s="25"/>
      <c r="AD10" s="36">
        <v>-1220736.7108783054</v>
      </c>
      <c r="AE10" s="25"/>
      <c r="AF10" s="36">
        <v>257681.83999999994</v>
      </c>
      <c r="AG10" s="25"/>
      <c r="AH10" s="36">
        <v>0</v>
      </c>
      <c r="AI10" s="25"/>
      <c r="AJ10" s="36">
        <v>773078.72042435349</v>
      </c>
      <c r="AK10" s="25"/>
      <c r="AL10" s="36">
        <v>515396.88042435353</v>
      </c>
      <c r="AM10" s="25"/>
      <c r="AN10" s="40">
        <v>-705339.83045395184</v>
      </c>
      <c r="AO10" s="25"/>
      <c r="AP10" s="40">
        <v>47865.440000000002</v>
      </c>
      <c r="AQ10" s="25"/>
      <c r="AR10" s="127">
        <v>47865.440000000002</v>
      </c>
      <c r="AS10" s="41"/>
      <c r="AT10" s="104"/>
      <c r="AU10" s="114">
        <f t="shared" si="0"/>
        <v>1</v>
      </c>
      <c r="AV10" s="115">
        <f t="shared" si="1"/>
        <v>47865.440000000002</v>
      </c>
      <c r="AW10" s="115">
        <f t="shared" si="2"/>
        <v>0</v>
      </c>
      <c r="AX10" s="114"/>
      <c r="AY10" s="114"/>
      <c r="AZ10" s="114"/>
      <c r="BA10" s="114"/>
      <c r="BB10" s="114"/>
      <c r="BC10" s="114"/>
      <c r="BD10" s="114"/>
      <c r="BE10" s="114"/>
      <c r="BF10" s="114"/>
      <c r="BG10" s="114"/>
      <c r="BH10" s="114"/>
    </row>
    <row r="11" spans="2:60" s="23" customFormat="1" ht="30" customHeight="1">
      <c r="B11" s="23">
        <v>8</v>
      </c>
      <c r="C11" s="24"/>
      <c r="D11" s="132" t="s">
        <v>31</v>
      </c>
      <c r="E11" s="132"/>
      <c r="F11" s="132"/>
      <c r="G11" s="25"/>
      <c r="H11" s="31" t="s">
        <v>67</v>
      </c>
      <c r="I11" s="25"/>
      <c r="J11" s="32">
        <v>14154.91</v>
      </c>
      <c r="K11" s="25"/>
      <c r="L11" s="33">
        <v>0.30920245398773005</v>
      </c>
      <c r="M11" s="25"/>
      <c r="N11" s="33" t="s">
        <v>68</v>
      </c>
      <c r="O11" s="25"/>
      <c r="P11" s="34" t="s">
        <v>69</v>
      </c>
      <c r="Q11" s="25"/>
      <c r="R11" s="32">
        <v>2394225.3699999996</v>
      </c>
      <c r="S11" s="25"/>
      <c r="T11" s="32">
        <v>0</v>
      </c>
      <c r="U11" s="25"/>
      <c r="V11" s="32">
        <v>0</v>
      </c>
      <c r="W11" s="25"/>
      <c r="X11" s="32">
        <v>0</v>
      </c>
      <c r="Y11" s="25"/>
      <c r="Z11" s="32">
        <v>2394225.3699999996</v>
      </c>
      <c r="AA11" s="25"/>
      <c r="AB11" s="32">
        <v>1775543.7892989533</v>
      </c>
      <c r="AC11" s="25"/>
      <c r="AD11" s="32">
        <v>-618681.58070104639</v>
      </c>
      <c r="AE11" s="25"/>
      <c r="AF11" s="32">
        <v>228816.64000000001</v>
      </c>
      <c r="AG11" s="25"/>
      <c r="AH11" s="32">
        <v>0</v>
      </c>
      <c r="AI11" s="25"/>
      <c r="AJ11" s="32">
        <v>820996.18848241924</v>
      </c>
      <c r="AK11" s="25"/>
      <c r="AL11" s="32">
        <v>592179.54848241922</v>
      </c>
      <c r="AM11" s="25"/>
      <c r="AN11" s="32">
        <v>-26502.032218627166</v>
      </c>
      <c r="AO11" s="25"/>
      <c r="AP11" s="32">
        <v>14154.91</v>
      </c>
      <c r="AQ11" s="25"/>
      <c r="AR11" s="125">
        <v>14154.91</v>
      </c>
      <c r="AS11" s="35"/>
      <c r="AT11" s="103"/>
      <c r="AU11" s="114">
        <f t="shared" si="0"/>
        <v>1</v>
      </c>
      <c r="AV11" s="115">
        <f t="shared" si="1"/>
        <v>14154.91</v>
      </c>
      <c r="AW11" s="115">
        <f t="shared" si="2"/>
        <v>0</v>
      </c>
      <c r="AX11" s="114"/>
      <c r="AY11" s="114"/>
      <c r="AZ11" s="114"/>
      <c r="BA11" s="114"/>
      <c r="BB11" s="114"/>
      <c r="BC11" s="114"/>
      <c r="BD11" s="114"/>
      <c r="BE11" s="114"/>
      <c r="BF11" s="114"/>
      <c r="BG11" s="114"/>
      <c r="BH11" s="114"/>
    </row>
    <row r="12" spans="2:60" s="23" customFormat="1" ht="30" customHeight="1">
      <c r="B12" s="23">
        <v>9</v>
      </c>
      <c r="C12" s="24"/>
      <c r="D12" s="133" t="s">
        <v>57</v>
      </c>
      <c r="E12" s="133"/>
      <c r="F12" s="133"/>
      <c r="G12" s="25"/>
      <c r="H12" s="42" t="s">
        <v>72</v>
      </c>
      <c r="I12" s="25"/>
      <c r="J12" s="43">
        <v>13414.46</v>
      </c>
      <c r="K12" s="25"/>
      <c r="L12" s="27">
        <v>6.1321563249914293E-2</v>
      </c>
      <c r="M12" s="25"/>
      <c r="N12" s="27">
        <v>8.9791297383321866E-2</v>
      </c>
      <c r="O12" s="25"/>
      <c r="P12" s="44" t="s">
        <v>77</v>
      </c>
      <c r="Q12" s="25"/>
      <c r="R12" s="43">
        <v>4037129.17</v>
      </c>
      <c r="S12" s="25"/>
      <c r="T12" s="43">
        <v>0</v>
      </c>
      <c r="U12" s="25"/>
      <c r="V12" s="43">
        <v>0</v>
      </c>
      <c r="W12" s="25"/>
      <c r="X12" s="43">
        <v>3287.2291938597614</v>
      </c>
      <c r="Y12" s="25"/>
      <c r="Z12" s="43">
        <v>4040416.3991938597</v>
      </c>
      <c r="AA12" s="25"/>
      <c r="AB12" s="43">
        <v>2789533.8755384358</v>
      </c>
      <c r="AC12" s="25"/>
      <c r="AD12" s="43">
        <v>-1250882.5236554237</v>
      </c>
      <c r="AE12" s="25"/>
      <c r="AF12" s="43">
        <v>710035.7</v>
      </c>
      <c r="AG12" s="25"/>
      <c r="AH12" s="43">
        <v>272.02</v>
      </c>
      <c r="AI12" s="25"/>
      <c r="AJ12" s="43">
        <v>2130375.3543508928</v>
      </c>
      <c r="AK12" s="25"/>
      <c r="AL12" s="43">
        <v>1420067.6343508929</v>
      </c>
      <c r="AM12" s="25"/>
      <c r="AN12" s="43">
        <v>169185.11069546919</v>
      </c>
      <c r="AO12" s="25"/>
      <c r="AP12" s="43">
        <v>13414.46</v>
      </c>
      <c r="AQ12" s="25"/>
      <c r="AR12" s="128">
        <v>13414.46</v>
      </c>
      <c r="AS12" s="35"/>
      <c r="AT12" s="103"/>
      <c r="AU12" s="116"/>
      <c r="AV12" s="117"/>
      <c r="AW12" s="117"/>
      <c r="AX12" s="114"/>
      <c r="AY12" s="114"/>
      <c r="AZ12" s="114"/>
      <c r="BA12" s="114"/>
      <c r="BB12" s="114"/>
      <c r="BC12" s="114"/>
      <c r="BD12" s="114"/>
      <c r="BE12" s="114"/>
      <c r="BF12" s="114"/>
      <c r="BG12" s="114"/>
      <c r="BH12" s="114"/>
    </row>
    <row r="13" spans="2:60" s="23" customFormat="1" ht="30" customHeight="1">
      <c r="B13" s="23">
        <v>10</v>
      </c>
      <c r="C13" s="24"/>
      <c r="D13" s="132" t="s">
        <v>35</v>
      </c>
      <c r="E13" s="132"/>
      <c r="F13" s="132"/>
      <c r="G13" s="25"/>
      <c r="H13" s="31" t="s">
        <v>67</v>
      </c>
      <c r="I13" s="25"/>
      <c r="J13" s="32">
        <v>8275.58</v>
      </c>
      <c r="K13" s="25"/>
      <c r="L13" s="33">
        <v>0.32768361581920902</v>
      </c>
      <c r="M13" s="25"/>
      <c r="N13" s="33" t="s">
        <v>68</v>
      </c>
      <c r="O13" s="25"/>
      <c r="P13" s="34" t="s">
        <v>69</v>
      </c>
      <c r="Q13" s="25"/>
      <c r="R13" s="32">
        <v>1155937.2199999997</v>
      </c>
      <c r="S13" s="25"/>
      <c r="T13" s="32">
        <v>14623.74</v>
      </c>
      <c r="U13" s="25"/>
      <c r="V13" s="32">
        <v>0</v>
      </c>
      <c r="W13" s="25"/>
      <c r="X13" s="32">
        <v>0</v>
      </c>
      <c r="Y13" s="25"/>
      <c r="Z13" s="32">
        <v>1170560.9599999997</v>
      </c>
      <c r="AA13" s="25"/>
      <c r="AB13" s="32">
        <v>1063987.7533102122</v>
      </c>
      <c r="AC13" s="25"/>
      <c r="AD13" s="32">
        <v>-106573.20668978769</v>
      </c>
      <c r="AE13" s="25"/>
      <c r="AF13" s="32">
        <v>85880.17</v>
      </c>
      <c r="AG13" s="25"/>
      <c r="AH13" s="32">
        <v>578.19000000000005</v>
      </c>
      <c r="AI13" s="25"/>
      <c r="AJ13" s="32">
        <v>415681.12383182271</v>
      </c>
      <c r="AK13" s="25"/>
      <c r="AL13" s="32">
        <v>329222.76383182273</v>
      </c>
      <c r="AM13" s="25"/>
      <c r="AN13" s="32">
        <v>222649.55714203505</v>
      </c>
      <c r="AO13" s="25"/>
      <c r="AP13" s="32">
        <v>8275.58</v>
      </c>
      <c r="AQ13" s="25"/>
      <c r="AR13" s="125">
        <v>8275.58</v>
      </c>
      <c r="AS13" s="35"/>
      <c r="AT13" s="103"/>
      <c r="AU13" s="114">
        <f t="shared" si="0"/>
        <v>0</v>
      </c>
      <c r="AV13" s="115">
        <f t="shared" si="1"/>
        <v>0</v>
      </c>
      <c r="AW13" s="115">
        <f t="shared" si="2"/>
        <v>214373.97714203506</v>
      </c>
      <c r="AX13" s="114"/>
      <c r="AY13" s="114"/>
      <c r="AZ13" s="114"/>
      <c r="BA13" s="114"/>
      <c r="BB13" s="114"/>
      <c r="BC13" s="114"/>
      <c r="BD13" s="114"/>
      <c r="BE13" s="114"/>
      <c r="BF13" s="114"/>
      <c r="BG13" s="114"/>
      <c r="BH13" s="114"/>
    </row>
    <row r="14" spans="2:60" s="23" customFormat="1" ht="30" customHeight="1">
      <c r="B14" s="23">
        <v>11</v>
      </c>
      <c r="C14" s="24"/>
      <c r="D14" s="133" t="s">
        <v>14</v>
      </c>
      <c r="E14" s="133"/>
      <c r="F14" s="133"/>
      <c r="G14" s="25"/>
      <c r="H14" s="42" t="s">
        <v>72</v>
      </c>
      <c r="I14" s="25"/>
      <c r="J14" s="43">
        <v>68383.23</v>
      </c>
      <c r="K14" s="25"/>
      <c r="L14" s="45">
        <v>0.18802407894504564</v>
      </c>
      <c r="M14" s="25"/>
      <c r="N14" s="45">
        <v>0.11851195810425719</v>
      </c>
      <c r="O14" s="25"/>
      <c r="P14" s="44" t="s">
        <v>73</v>
      </c>
      <c r="Q14" s="25"/>
      <c r="R14" s="43">
        <v>24579200.359999999</v>
      </c>
      <c r="S14" s="25"/>
      <c r="T14" s="43">
        <v>2191519.4</v>
      </c>
      <c r="U14" s="25"/>
      <c r="V14" s="43">
        <v>0</v>
      </c>
      <c r="W14" s="25"/>
      <c r="X14" s="43">
        <v>76617.515672743102</v>
      </c>
      <c r="Y14" s="25"/>
      <c r="Z14" s="43">
        <v>26847337.275672741</v>
      </c>
      <c r="AA14" s="25"/>
      <c r="AB14" s="43">
        <v>25585796.414502714</v>
      </c>
      <c r="AC14" s="25"/>
      <c r="AD14" s="43">
        <v>-1261540.8611700255</v>
      </c>
      <c r="AE14" s="25"/>
      <c r="AF14" s="43">
        <v>1935075.4</v>
      </c>
      <c r="AG14" s="25"/>
      <c r="AH14" s="43">
        <v>55050.66</v>
      </c>
      <c r="AI14" s="25"/>
      <c r="AJ14" s="43">
        <v>9714420.6948632896</v>
      </c>
      <c r="AK14" s="25"/>
      <c r="AL14" s="43">
        <v>7724294.63486329</v>
      </c>
      <c r="AM14" s="25"/>
      <c r="AN14" s="43">
        <v>6462753.7736932645</v>
      </c>
      <c r="AO14" s="25"/>
      <c r="AP14" s="43">
        <v>68383.23</v>
      </c>
      <c r="AQ14" s="25"/>
      <c r="AR14" s="128">
        <v>68383.23</v>
      </c>
      <c r="AS14" s="35"/>
      <c r="AT14" s="103"/>
      <c r="AU14" s="114">
        <f t="shared" si="0"/>
        <v>0</v>
      </c>
      <c r="AV14" s="115">
        <f t="shared" si="1"/>
        <v>0</v>
      </c>
      <c r="AW14" s="115">
        <f t="shared" si="2"/>
        <v>6394370.543693264</v>
      </c>
      <c r="AX14" s="114"/>
      <c r="AY14" s="114"/>
      <c r="AZ14" s="114"/>
      <c r="BA14" s="114"/>
      <c r="BB14" s="114"/>
      <c r="BC14" s="114"/>
      <c r="BD14" s="114"/>
      <c r="BE14" s="114"/>
      <c r="BF14" s="114"/>
      <c r="BG14" s="114"/>
      <c r="BH14" s="114"/>
    </row>
    <row r="15" spans="2:60" s="23" customFormat="1" ht="30" customHeight="1">
      <c r="B15" s="23">
        <v>12</v>
      </c>
      <c r="C15" s="24"/>
      <c r="D15" s="132" t="s">
        <v>15</v>
      </c>
      <c r="E15" s="132"/>
      <c r="F15" s="132"/>
      <c r="G15" s="25"/>
      <c r="H15" s="31" t="s">
        <v>67</v>
      </c>
      <c r="I15" s="25"/>
      <c r="J15" s="32">
        <v>5826.25</v>
      </c>
      <c r="K15" s="25"/>
      <c r="L15" s="33">
        <v>0.24090909090909091</v>
      </c>
      <c r="M15" s="25"/>
      <c r="N15" s="33" t="s">
        <v>68</v>
      </c>
      <c r="O15" s="25"/>
      <c r="P15" s="34" t="s">
        <v>69</v>
      </c>
      <c r="Q15" s="25"/>
      <c r="R15" s="32">
        <v>644606.37999999803</v>
      </c>
      <c r="S15" s="25"/>
      <c r="T15" s="32">
        <v>2158.91</v>
      </c>
      <c r="U15" s="25"/>
      <c r="V15" s="32">
        <v>0</v>
      </c>
      <c r="W15" s="25"/>
      <c r="X15" s="32">
        <v>0</v>
      </c>
      <c r="Y15" s="25"/>
      <c r="Z15" s="32">
        <v>646765.28999999806</v>
      </c>
      <c r="AA15" s="25"/>
      <c r="AB15" s="32">
        <v>635343.42110522289</v>
      </c>
      <c r="AC15" s="25"/>
      <c r="AD15" s="32">
        <v>-11421.868894775183</v>
      </c>
      <c r="AE15" s="25"/>
      <c r="AF15" s="32">
        <v>32573.74</v>
      </c>
      <c r="AG15" s="25"/>
      <c r="AH15" s="32">
        <v>0</v>
      </c>
      <c r="AI15" s="25"/>
      <c r="AJ15" s="32">
        <v>213644.88539801323</v>
      </c>
      <c r="AK15" s="25"/>
      <c r="AL15" s="32">
        <v>181071.14539801324</v>
      </c>
      <c r="AM15" s="25"/>
      <c r="AN15" s="32">
        <v>169649.27650323804</v>
      </c>
      <c r="AO15" s="25"/>
      <c r="AP15" s="32">
        <v>5826.25</v>
      </c>
      <c r="AQ15" s="25"/>
      <c r="AR15" s="125">
        <v>5826.25</v>
      </c>
      <c r="AS15" s="35"/>
      <c r="AT15" s="103"/>
      <c r="AU15" s="114">
        <f t="shared" si="0"/>
        <v>0</v>
      </c>
      <c r="AV15" s="115">
        <f t="shared" si="1"/>
        <v>0</v>
      </c>
      <c r="AW15" s="115">
        <f t="shared" si="2"/>
        <v>163823.02650323804</v>
      </c>
      <c r="AX15" s="114"/>
      <c r="AY15" s="114"/>
      <c r="AZ15" s="114"/>
      <c r="BA15" s="114"/>
      <c r="BB15" s="114"/>
      <c r="BC15" s="114"/>
      <c r="BD15" s="114"/>
      <c r="BE15" s="114"/>
      <c r="BF15" s="114"/>
      <c r="BG15" s="114"/>
      <c r="BH15" s="114"/>
    </row>
    <row r="16" spans="2:60" s="23" customFormat="1" ht="30" customHeight="1">
      <c r="B16" s="23">
        <v>13</v>
      </c>
      <c r="C16" s="24"/>
      <c r="D16" s="133" t="s">
        <v>16</v>
      </c>
      <c r="E16" s="133"/>
      <c r="F16" s="133"/>
      <c r="G16" s="25"/>
      <c r="H16" s="42" t="s">
        <v>67</v>
      </c>
      <c r="I16" s="25"/>
      <c r="J16" s="43">
        <v>512753.18</v>
      </c>
      <c r="K16" s="25"/>
      <c r="L16" s="45">
        <v>0.17639593908629442</v>
      </c>
      <c r="M16" s="25"/>
      <c r="N16" s="45" t="s">
        <v>68</v>
      </c>
      <c r="O16" s="25"/>
      <c r="P16" s="44" t="s">
        <v>69</v>
      </c>
      <c r="Q16" s="25"/>
      <c r="R16" s="43">
        <v>415312.74</v>
      </c>
      <c r="S16" s="25"/>
      <c r="T16" s="43">
        <v>13857.12</v>
      </c>
      <c r="U16" s="25"/>
      <c r="V16" s="43">
        <v>0</v>
      </c>
      <c r="W16" s="25"/>
      <c r="X16" s="43">
        <v>-5661.3937781324812</v>
      </c>
      <c r="Y16" s="25"/>
      <c r="Z16" s="43">
        <v>423508.46622186748</v>
      </c>
      <c r="AA16" s="25"/>
      <c r="AB16" s="43">
        <v>546238.75740932149</v>
      </c>
      <c r="AC16" s="25"/>
      <c r="AD16" s="43">
        <v>122730.29118745404</v>
      </c>
      <c r="AE16" s="25"/>
      <c r="AF16" s="43">
        <v>167160.66</v>
      </c>
      <c r="AG16" s="25"/>
      <c r="AH16" s="43">
        <v>0</v>
      </c>
      <c r="AI16" s="25"/>
      <c r="AJ16" s="43">
        <v>379550.73949478514</v>
      </c>
      <c r="AK16" s="25"/>
      <c r="AL16" s="43">
        <v>212390.07949478514</v>
      </c>
      <c r="AM16" s="25"/>
      <c r="AN16" s="43">
        <v>335120.37068223918</v>
      </c>
      <c r="AO16" s="25"/>
      <c r="AP16" s="43">
        <v>512753.18</v>
      </c>
      <c r="AQ16" s="25"/>
      <c r="AR16" s="128">
        <v>512753.18</v>
      </c>
      <c r="AS16" s="35"/>
      <c r="AT16" s="103"/>
      <c r="AU16" s="114">
        <f t="shared" si="0"/>
        <v>1</v>
      </c>
      <c r="AV16" s="115">
        <f t="shared" si="1"/>
        <v>177632.80931776081</v>
      </c>
      <c r="AW16" s="115">
        <f t="shared" si="2"/>
        <v>0</v>
      </c>
      <c r="AX16" s="114"/>
      <c r="AY16" s="114"/>
      <c r="AZ16" s="114"/>
      <c r="BA16" s="114"/>
      <c r="BB16" s="114"/>
      <c r="BC16" s="114"/>
      <c r="BD16" s="114"/>
      <c r="BE16" s="114"/>
      <c r="BF16" s="114"/>
      <c r="BG16" s="114"/>
      <c r="BH16" s="114"/>
    </row>
    <row r="17" spans="1:60" s="23" customFormat="1" ht="30" customHeight="1">
      <c r="B17" s="23">
        <v>14</v>
      </c>
      <c r="C17" s="24"/>
      <c r="D17" s="132" t="s">
        <v>17</v>
      </c>
      <c r="E17" s="132"/>
      <c r="F17" s="132"/>
      <c r="G17" s="25"/>
      <c r="H17" s="31" t="s">
        <v>67</v>
      </c>
      <c r="I17" s="25"/>
      <c r="J17" s="32">
        <v>445671.18</v>
      </c>
      <c r="K17" s="25"/>
      <c r="L17" s="33">
        <v>0.22566718995290425</v>
      </c>
      <c r="M17" s="25"/>
      <c r="N17" s="33" t="s">
        <v>68</v>
      </c>
      <c r="O17" s="25"/>
      <c r="P17" s="34" t="s">
        <v>69</v>
      </c>
      <c r="Q17" s="25"/>
      <c r="R17" s="32">
        <v>1333620.74</v>
      </c>
      <c r="S17" s="25"/>
      <c r="T17" s="32">
        <v>0</v>
      </c>
      <c r="U17" s="25"/>
      <c r="V17" s="32">
        <v>0</v>
      </c>
      <c r="W17" s="25"/>
      <c r="X17" s="32">
        <v>0</v>
      </c>
      <c r="Y17" s="25"/>
      <c r="Z17" s="32">
        <v>1333620.74</v>
      </c>
      <c r="AA17" s="25"/>
      <c r="AB17" s="32">
        <v>1144397.1458545132</v>
      </c>
      <c r="AC17" s="25"/>
      <c r="AD17" s="32">
        <v>-189223.59414548683</v>
      </c>
      <c r="AE17" s="25"/>
      <c r="AF17" s="32">
        <v>230290.44</v>
      </c>
      <c r="AG17" s="25"/>
      <c r="AH17" s="32">
        <v>0</v>
      </c>
      <c r="AI17" s="25"/>
      <c r="AJ17" s="32">
        <v>657351.63884918555</v>
      </c>
      <c r="AK17" s="25"/>
      <c r="AL17" s="32">
        <v>427061.19884918554</v>
      </c>
      <c r="AM17" s="25"/>
      <c r="AN17" s="32">
        <v>237837.60470369871</v>
      </c>
      <c r="AO17" s="25"/>
      <c r="AP17" s="32">
        <v>445671.18</v>
      </c>
      <c r="AQ17" s="25"/>
      <c r="AR17" s="125">
        <v>445671.18</v>
      </c>
      <c r="AS17" s="35"/>
      <c r="AT17" s="103"/>
      <c r="AU17" s="114">
        <f t="shared" si="0"/>
        <v>1</v>
      </c>
      <c r="AV17" s="115">
        <f t="shared" si="1"/>
        <v>207833.57529630128</v>
      </c>
      <c r="AW17" s="115">
        <f t="shared" si="2"/>
        <v>0</v>
      </c>
      <c r="AX17" s="114"/>
      <c r="AY17" s="114"/>
      <c r="AZ17" s="114"/>
      <c r="BA17" s="114"/>
      <c r="BB17" s="114"/>
      <c r="BC17" s="114"/>
      <c r="BD17" s="114"/>
      <c r="BE17" s="114"/>
      <c r="BF17" s="114"/>
      <c r="BG17" s="114"/>
      <c r="BH17" s="114"/>
    </row>
    <row r="18" spans="1:60" s="23" customFormat="1" ht="30" customHeight="1">
      <c r="B18" s="23">
        <v>15</v>
      </c>
      <c r="C18" s="24"/>
      <c r="D18" s="141" t="s">
        <v>37</v>
      </c>
      <c r="E18" s="142"/>
      <c r="F18" s="143"/>
      <c r="G18" s="25"/>
      <c r="H18" s="46" t="s">
        <v>67</v>
      </c>
      <c r="I18" s="25"/>
      <c r="J18" s="43">
        <v>10404.11</v>
      </c>
      <c r="K18" s="25"/>
      <c r="L18" s="45">
        <v>0.22347188264058679</v>
      </c>
      <c r="M18" s="25"/>
      <c r="N18" s="45" t="s">
        <v>68</v>
      </c>
      <c r="O18" s="25"/>
      <c r="P18" s="44" t="s">
        <v>69</v>
      </c>
      <c r="Q18" s="25"/>
      <c r="R18" s="43">
        <v>1471889.28000001</v>
      </c>
      <c r="S18" s="25"/>
      <c r="T18" s="43">
        <v>27491.84</v>
      </c>
      <c r="U18" s="25"/>
      <c r="V18" s="43">
        <v>0</v>
      </c>
      <c r="W18" s="25"/>
      <c r="X18" s="43">
        <v>0</v>
      </c>
      <c r="Y18" s="25"/>
      <c r="Z18" s="43">
        <v>1499381.1200000101</v>
      </c>
      <c r="AA18" s="25"/>
      <c r="AB18" s="43">
        <v>1360536.5279161585</v>
      </c>
      <c r="AC18" s="25"/>
      <c r="AD18" s="43">
        <v>-138844.59208385143</v>
      </c>
      <c r="AE18" s="25"/>
      <c r="AF18" s="43">
        <v>306838.40999999997</v>
      </c>
      <c r="AG18" s="25"/>
      <c r="AH18" s="43">
        <v>0</v>
      </c>
      <c r="AI18" s="25"/>
      <c r="AJ18" s="43">
        <v>929041.55176819582</v>
      </c>
      <c r="AK18" s="25"/>
      <c r="AL18" s="43">
        <v>622203.1417681959</v>
      </c>
      <c r="AM18" s="25"/>
      <c r="AN18" s="43">
        <v>483358.54968434444</v>
      </c>
      <c r="AO18" s="25"/>
      <c r="AP18" s="43">
        <v>10404.11</v>
      </c>
      <c r="AQ18" s="25"/>
      <c r="AR18" s="128">
        <v>10404.11</v>
      </c>
      <c r="AS18" s="35"/>
      <c r="AT18" s="103"/>
      <c r="AU18" s="114">
        <f t="shared" si="0"/>
        <v>0</v>
      </c>
      <c r="AV18" s="115">
        <f t="shared" si="1"/>
        <v>0</v>
      </c>
      <c r="AW18" s="115">
        <f t="shared" si="2"/>
        <v>472954.43968434446</v>
      </c>
      <c r="AX18" s="114"/>
      <c r="AY18" s="114"/>
      <c r="AZ18" s="114"/>
      <c r="BA18" s="114"/>
      <c r="BB18" s="114"/>
      <c r="BC18" s="114"/>
      <c r="BD18" s="114"/>
      <c r="BE18" s="114"/>
      <c r="BF18" s="114"/>
      <c r="BG18" s="114"/>
      <c r="BH18" s="114"/>
    </row>
    <row r="19" spans="1:60" s="23" customFormat="1" ht="30" customHeight="1">
      <c r="B19" s="23">
        <v>16</v>
      </c>
      <c r="C19" s="24"/>
      <c r="D19" s="132" t="s">
        <v>28</v>
      </c>
      <c r="E19" s="132"/>
      <c r="F19" s="132"/>
      <c r="G19" s="25"/>
      <c r="H19" s="31" t="s">
        <v>72</v>
      </c>
      <c r="I19" s="25"/>
      <c r="J19" s="32">
        <v>211344.72999999998</v>
      </c>
      <c r="K19" s="25"/>
      <c r="L19" s="33">
        <v>0.15800687912823791</v>
      </c>
      <c r="M19" s="25"/>
      <c r="N19" s="33">
        <v>0.11751736354943158</v>
      </c>
      <c r="O19" s="25"/>
      <c r="P19" s="34" t="s">
        <v>73</v>
      </c>
      <c r="Q19" s="25"/>
      <c r="R19" s="32">
        <v>58990965.960000008</v>
      </c>
      <c r="S19" s="25"/>
      <c r="T19" s="32">
        <v>5666540.3799999999</v>
      </c>
      <c r="U19" s="25"/>
      <c r="V19" s="32">
        <v>1599738</v>
      </c>
      <c r="W19" s="25"/>
      <c r="X19" s="32">
        <v>532595.95000689419</v>
      </c>
      <c r="Y19" s="25"/>
      <c r="Z19" s="32">
        <v>66789840.290006906</v>
      </c>
      <c r="AA19" s="25"/>
      <c r="AB19" s="32">
        <v>52817766.502638586</v>
      </c>
      <c r="AC19" s="25"/>
      <c r="AD19" s="32">
        <v>-13972073.787368318</v>
      </c>
      <c r="AE19" s="25"/>
      <c r="AF19" s="32">
        <v>2586775.4700000002</v>
      </c>
      <c r="AG19" s="25"/>
      <c r="AH19" s="32">
        <v>134346.27000000002</v>
      </c>
      <c r="AI19" s="25"/>
      <c r="AJ19" s="32">
        <v>26400515.126957338</v>
      </c>
      <c r="AK19" s="25"/>
      <c r="AL19" s="32">
        <v>23679393.38695734</v>
      </c>
      <c r="AM19" s="25"/>
      <c r="AN19" s="32">
        <v>9707319.5995890219</v>
      </c>
      <c r="AO19" s="25"/>
      <c r="AP19" s="32">
        <v>211344.72999999998</v>
      </c>
      <c r="AQ19" s="25"/>
      <c r="AR19" s="125">
        <v>211344.72999999998</v>
      </c>
      <c r="AS19" s="35"/>
      <c r="AT19" s="103"/>
      <c r="AU19" s="114">
        <f t="shared" si="0"/>
        <v>0</v>
      </c>
      <c r="AV19" s="115">
        <f t="shared" si="1"/>
        <v>0</v>
      </c>
      <c r="AW19" s="115">
        <f t="shared" si="2"/>
        <v>9495974.8695890214</v>
      </c>
      <c r="AX19" s="114"/>
      <c r="AY19" s="114"/>
      <c r="AZ19" s="114"/>
      <c r="BA19" s="114"/>
      <c r="BB19" s="114"/>
      <c r="BC19" s="114"/>
      <c r="BD19" s="114"/>
      <c r="BE19" s="114"/>
      <c r="BF19" s="114"/>
      <c r="BG19" s="114"/>
      <c r="BH19" s="114"/>
    </row>
    <row r="20" spans="1:60" s="23" customFormat="1" ht="30" customHeight="1">
      <c r="B20" s="23">
        <v>17</v>
      </c>
      <c r="C20" s="24"/>
      <c r="D20" s="133" t="s">
        <v>58</v>
      </c>
      <c r="E20" s="133"/>
      <c r="F20" s="133"/>
      <c r="G20" s="25"/>
      <c r="H20" s="42" t="s">
        <v>72</v>
      </c>
      <c r="I20" s="25"/>
      <c r="J20" s="43">
        <v>49933.420000000006</v>
      </c>
      <c r="K20" s="25"/>
      <c r="L20" s="45">
        <v>0.1510892834655585</v>
      </c>
      <c r="M20" s="25"/>
      <c r="N20" s="45">
        <v>0.15130747627049868</v>
      </c>
      <c r="O20" s="25"/>
      <c r="P20" s="44" t="s">
        <v>73</v>
      </c>
      <c r="Q20" s="25"/>
      <c r="R20" s="43">
        <v>16024017.390000001</v>
      </c>
      <c r="S20" s="25"/>
      <c r="T20" s="43">
        <v>0</v>
      </c>
      <c r="U20" s="25"/>
      <c r="V20" s="43">
        <v>0</v>
      </c>
      <c r="W20" s="25"/>
      <c r="X20" s="43">
        <v>20590.440486142044</v>
      </c>
      <c r="Y20" s="25"/>
      <c r="Z20" s="43">
        <v>16044607.830486143</v>
      </c>
      <c r="AA20" s="25"/>
      <c r="AB20" s="43">
        <v>12119090.183758225</v>
      </c>
      <c r="AC20" s="25"/>
      <c r="AD20" s="43">
        <v>-3925517.6467279186</v>
      </c>
      <c r="AE20" s="25"/>
      <c r="AF20" s="43">
        <v>2249406.7800000003</v>
      </c>
      <c r="AG20" s="25"/>
      <c r="AH20" s="43">
        <v>121344.16</v>
      </c>
      <c r="AI20" s="25"/>
      <c r="AJ20" s="43">
        <v>9001978.8158584535</v>
      </c>
      <c r="AK20" s="25"/>
      <c r="AL20" s="43">
        <v>6631227.8758584531</v>
      </c>
      <c r="AM20" s="25"/>
      <c r="AN20" s="43">
        <v>2705710.2291305345</v>
      </c>
      <c r="AO20" s="25"/>
      <c r="AP20" s="43">
        <v>49933.420000000006</v>
      </c>
      <c r="AQ20" s="25"/>
      <c r="AR20" s="128">
        <v>49933.420000000006</v>
      </c>
      <c r="AS20" s="35"/>
      <c r="AT20" s="103"/>
      <c r="AU20" s="114">
        <f t="shared" si="0"/>
        <v>0</v>
      </c>
      <c r="AV20" s="115">
        <f t="shared" si="1"/>
        <v>0</v>
      </c>
      <c r="AW20" s="115">
        <f t="shared" si="2"/>
        <v>2655776.8091305345</v>
      </c>
      <c r="AX20" s="114"/>
      <c r="AY20" s="114"/>
      <c r="AZ20" s="114"/>
      <c r="BA20" s="114"/>
      <c r="BB20" s="114"/>
      <c r="BC20" s="114"/>
      <c r="BD20" s="114"/>
      <c r="BE20" s="114"/>
      <c r="BF20" s="114"/>
      <c r="BG20" s="114"/>
      <c r="BH20" s="114"/>
    </row>
    <row r="21" spans="1:60" s="23" customFormat="1" ht="30" customHeight="1">
      <c r="B21" s="23">
        <v>18</v>
      </c>
      <c r="C21" s="24"/>
      <c r="D21" s="132" t="s">
        <v>18</v>
      </c>
      <c r="E21" s="132"/>
      <c r="F21" s="132"/>
      <c r="G21" s="25"/>
      <c r="H21" s="31" t="s">
        <v>67</v>
      </c>
      <c r="I21" s="25"/>
      <c r="J21" s="32">
        <v>711751.06</v>
      </c>
      <c r="K21" s="25"/>
      <c r="L21" s="33">
        <v>0.28301886792452829</v>
      </c>
      <c r="M21" s="25"/>
      <c r="N21" s="33" t="s">
        <v>68</v>
      </c>
      <c r="O21" s="25"/>
      <c r="P21" s="34" t="s">
        <v>69</v>
      </c>
      <c r="Q21" s="25"/>
      <c r="R21" s="32">
        <v>199201.64</v>
      </c>
      <c r="S21" s="25"/>
      <c r="T21" s="32">
        <v>43923.68</v>
      </c>
      <c r="U21" s="25"/>
      <c r="V21" s="32">
        <v>0</v>
      </c>
      <c r="W21" s="25"/>
      <c r="X21" s="32">
        <v>450.85935849948009</v>
      </c>
      <c r="Y21" s="25"/>
      <c r="Z21" s="32">
        <v>243576.17935849947</v>
      </c>
      <c r="AA21" s="25"/>
      <c r="AB21" s="32">
        <v>865988.27888255462</v>
      </c>
      <c r="AC21" s="25"/>
      <c r="AD21" s="32">
        <v>622412.09952405514</v>
      </c>
      <c r="AE21" s="25"/>
      <c r="AF21" s="32">
        <v>34005.64</v>
      </c>
      <c r="AG21" s="25"/>
      <c r="AH21" s="32">
        <v>0</v>
      </c>
      <c r="AI21" s="25"/>
      <c r="AJ21" s="32">
        <v>362569.61361091351</v>
      </c>
      <c r="AK21" s="25"/>
      <c r="AL21" s="32">
        <v>328563.9736109135</v>
      </c>
      <c r="AM21" s="25"/>
      <c r="AN21" s="32">
        <v>950976.07313496864</v>
      </c>
      <c r="AO21" s="25"/>
      <c r="AP21" s="32">
        <v>711751.06</v>
      </c>
      <c r="AQ21" s="25"/>
      <c r="AR21" s="125">
        <v>711751.06</v>
      </c>
      <c r="AS21" s="35"/>
      <c r="AT21" s="103"/>
      <c r="AU21" s="114">
        <f t="shared" si="0"/>
        <v>0</v>
      </c>
      <c r="AV21" s="115">
        <f t="shared" si="1"/>
        <v>0</v>
      </c>
      <c r="AW21" s="115">
        <f t="shared" si="2"/>
        <v>239225.01313496858</v>
      </c>
      <c r="AX21" s="114"/>
      <c r="AY21" s="114"/>
      <c r="AZ21" s="114"/>
      <c r="BA21" s="114"/>
      <c r="BB21" s="114"/>
      <c r="BC21" s="114"/>
      <c r="BD21" s="114"/>
      <c r="BE21" s="114"/>
      <c r="BF21" s="114"/>
      <c r="BG21" s="114"/>
      <c r="BH21" s="114"/>
    </row>
    <row r="22" spans="1:60" s="23" customFormat="1" ht="30" customHeight="1">
      <c r="B22" s="23">
        <v>19</v>
      </c>
      <c r="C22" s="24"/>
      <c r="D22" s="140" t="s">
        <v>59</v>
      </c>
      <c r="E22" s="140"/>
      <c r="F22" s="140"/>
      <c r="G22" s="25"/>
      <c r="H22" s="25" t="s">
        <v>72</v>
      </c>
      <c r="I22" s="25"/>
      <c r="J22" s="36">
        <v>6983.95</v>
      </c>
      <c r="K22" s="25"/>
      <c r="L22" s="27">
        <v>0.19317735510295686</v>
      </c>
      <c r="M22" s="25"/>
      <c r="N22" s="38">
        <v>0.10567487615178685</v>
      </c>
      <c r="O22" s="25"/>
      <c r="P22" s="28" t="s">
        <v>73</v>
      </c>
      <c r="Q22" s="25"/>
      <c r="R22" s="36">
        <v>3962366.05</v>
      </c>
      <c r="S22" s="25"/>
      <c r="T22" s="36">
        <v>3057971</v>
      </c>
      <c r="U22" s="25"/>
      <c r="V22" s="36">
        <v>0</v>
      </c>
      <c r="W22" s="25"/>
      <c r="X22" s="36">
        <v>42474.476332713108</v>
      </c>
      <c r="Y22" s="25"/>
      <c r="Z22" s="36">
        <v>7062811.5263327127</v>
      </c>
      <c r="AA22" s="25"/>
      <c r="AB22" s="36">
        <v>6914800.2702360013</v>
      </c>
      <c r="AC22" s="25"/>
      <c r="AD22" s="36">
        <v>-148011.25609671138</v>
      </c>
      <c r="AE22" s="25"/>
      <c r="AF22" s="36">
        <v>843642.58</v>
      </c>
      <c r="AG22" s="25"/>
      <c r="AH22" s="36">
        <v>0</v>
      </c>
      <c r="AI22" s="25"/>
      <c r="AJ22" s="36">
        <v>3492356.5773950005</v>
      </c>
      <c r="AK22" s="25"/>
      <c r="AL22" s="36">
        <v>2648713.9973950004</v>
      </c>
      <c r="AM22" s="25"/>
      <c r="AN22" s="36">
        <v>2500702.741298289</v>
      </c>
      <c r="AO22" s="25"/>
      <c r="AP22" s="36">
        <v>6983.95</v>
      </c>
      <c r="AQ22" s="25"/>
      <c r="AR22" s="124">
        <v>6983.95</v>
      </c>
      <c r="AS22" s="35"/>
      <c r="AT22" s="103"/>
      <c r="AU22" s="114">
        <f t="shared" si="0"/>
        <v>0</v>
      </c>
      <c r="AV22" s="115">
        <f t="shared" si="1"/>
        <v>0</v>
      </c>
      <c r="AW22" s="115">
        <f t="shared" si="2"/>
        <v>2493718.7912982889</v>
      </c>
      <c r="AX22" s="114"/>
      <c r="AY22" s="114"/>
      <c r="AZ22" s="114"/>
      <c r="BA22" s="114"/>
      <c r="BB22" s="114"/>
      <c r="BC22" s="114"/>
      <c r="BD22" s="114"/>
      <c r="BE22" s="114"/>
      <c r="BF22" s="114"/>
      <c r="BG22" s="114"/>
      <c r="BH22" s="114"/>
    </row>
    <row r="23" spans="1:60" s="23" customFormat="1" ht="30" customHeight="1">
      <c r="B23" s="23">
        <v>20</v>
      </c>
      <c r="C23" s="24"/>
      <c r="D23" s="132" t="s">
        <v>66</v>
      </c>
      <c r="E23" s="132"/>
      <c r="F23" s="132"/>
      <c r="G23" s="25"/>
      <c r="H23" s="31" t="s">
        <v>72</v>
      </c>
      <c r="I23" s="25"/>
      <c r="J23" s="32">
        <v>130.32</v>
      </c>
      <c r="K23" s="25"/>
      <c r="L23" s="33">
        <v>0.19518260173224034</v>
      </c>
      <c r="M23" s="25"/>
      <c r="N23" s="33">
        <v>0.15247093551302351</v>
      </c>
      <c r="O23" s="25"/>
      <c r="P23" s="34" t="s">
        <v>73</v>
      </c>
      <c r="Q23" s="25"/>
      <c r="R23" s="32">
        <v>20048621.609999999</v>
      </c>
      <c r="S23" s="25"/>
      <c r="T23" s="32">
        <v>2157887.87</v>
      </c>
      <c r="U23" s="25"/>
      <c r="V23" s="32">
        <v>11290</v>
      </c>
      <c r="W23" s="25"/>
      <c r="X23" s="32">
        <v>87436.857448066439</v>
      </c>
      <c r="Y23" s="25"/>
      <c r="Z23" s="32">
        <v>22305236.337448064</v>
      </c>
      <c r="AA23" s="25"/>
      <c r="AB23" s="32">
        <v>20840384.071167998</v>
      </c>
      <c r="AC23" s="25"/>
      <c r="AD23" s="32">
        <v>-1464852.2662800658</v>
      </c>
      <c r="AE23" s="25"/>
      <c r="AF23" s="32">
        <v>1947309.84</v>
      </c>
      <c r="AG23" s="25"/>
      <c r="AH23" s="32">
        <v>84454.14</v>
      </c>
      <c r="AI23" s="25"/>
      <c r="AJ23" s="32">
        <v>14290656.759359322</v>
      </c>
      <c r="AK23" s="25"/>
      <c r="AL23" s="32">
        <v>12258892.779359322</v>
      </c>
      <c r="AM23" s="25"/>
      <c r="AN23" s="32">
        <v>10794040.513079256</v>
      </c>
      <c r="AO23" s="25"/>
      <c r="AP23" s="32">
        <v>130.32</v>
      </c>
      <c r="AQ23" s="25"/>
      <c r="AR23" s="125">
        <v>130.32</v>
      </c>
      <c r="AS23" s="35"/>
      <c r="AT23" s="103"/>
      <c r="AU23" s="114">
        <f t="shared" si="0"/>
        <v>0</v>
      </c>
      <c r="AV23" s="115">
        <f t="shared" si="1"/>
        <v>0</v>
      </c>
      <c r="AW23" s="115">
        <f t="shared" si="2"/>
        <v>10793910.193079256</v>
      </c>
      <c r="AX23" s="114"/>
      <c r="AY23" s="114"/>
      <c r="AZ23" s="114"/>
      <c r="BA23" s="114"/>
      <c r="BB23" s="114"/>
      <c r="BC23" s="114"/>
      <c r="BD23" s="114"/>
      <c r="BE23" s="114"/>
      <c r="BF23" s="114"/>
      <c r="BG23" s="114"/>
      <c r="BH23" s="114"/>
    </row>
    <row r="24" spans="1:60" s="23" customFormat="1" ht="30" customHeight="1">
      <c r="A24" s="146">
        <v>17</v>
      </c>
      <c r="B24" s="23">
        <v>21</v>
      </c>
      <c r="C24" s="24"/>
      <c r="D24" s="133" t="s">
        <v>19</v>
      </c>
      <c r="E24" s="133"/>
      <c r="F24" s="133"/>
      <c r="G24" s="25"/>
      <c r="H24" s="42" t="s">
        <v>72</v>
      </c>
      <c r="I24" s="25"/>
      <c r="J24" s="43">
        <v>39372.879999999997</v>
      </c>
      <c r="K24" s="25"/>
      <c r="L24" s="45">
        <v>0.24434066803862592</v>
      </c>
      <c r="M24" s="25"/>
      <c r="N24" s="45">
        <v>0.13764378183926965</v>
      </c>
      <c r="O24" s="25"/>
      <c r="P24" s="44" t="s">
        <v>73</v>
      </c>
      <c r="Q24" s="25"/>
      <c r="R24" s="43">
        <v>13591545.729999999</v>
      </c>
      <c r="S24" s="25"/>
      <c r="T24" s="43">
        <v>567856.53</v>
      </c>
      <c r="U24" s="25"/>
      <c r="V24" s="43">
        <v>0</v>
      </c>
      <c r="W24" s="25"/>
      <c r="X24" s="43">
        <v>-7005.7953171085383</v>
      </c>
      <c r="Y24" s="25"/>
      <c r="Z24" s="43">
        <v>14152396.46468289</v>
      </c>
      <c r="AA24" s="25"/>
      <c r="AB24" s="43">
        <v>13236720.145640852</v>
      </c>
      <c r="AC24" s="25"/>
      <c r="AD24" s="43">
        <v>-915676.31904203817</v>
      </c>
      <c r="AE24" s="25"/>
      <c r="AF24" s="43">
        <v>1049421.52</v>
      </c>
      <c r="AG24" s="25"/>
      <c r="AH24" s="43">
        <v>0</v>
      </c>
      <c r="AI24" s="25"/>
      <c r="AJ24" s="43">
        <v>3935130.6917566159</v>
      </c>
      <c r="AK24" s="25"/>
      <c r="AL24" s="43">
        <v>2885709.1717566159</v>
      </c>
      <c r="AM24" s="25"/>
      <c r="AN24" s="43">
        <v>1970032.8527145777</v>
      </c>
      <c r="AO24" s="25"/>
      <c r="AP24" s="43">
        <v>39372.879999999997</v>
      </c>
      <c r="AQ24" s="25"/>
      <c r="AR24" s="128">
        <v>39372.879999999997</v>
      </c>
      <c r="AS24" s="35"/>
      <c r="AT24" s="103"/>
      <c r="AU24" s="114">
        <f t="shared" si="0"/>
        <v>0</v>
      </c>
      <c r="AV24" s="115">
        <f t="shared" si="1"/>
        <v>0</v>
      </c>
      <c r="AW24" s="115">
        <f t="shared" si="2"/>
        <v>1930659.9727145778</v>
      </c>
      <c r="AX24" s="114"/>
      <c r="AY24" s="114"/>
      <c r="AZ24" s="114"/>
      <c r="BA24" s="114"/>
      <c r="BB24" s="114"/>
      <c r="BC24" s="114"/>
      <c r="BD24" s="114"/>
      <c r="BE24" s="114"/>
      <c r="BF24" s="114"/>
      <c r="BG24" s="114"/>
      <c r="BH24" s="114"/>
    </row>
    <row r="25" spans="1:60" s="23" customFormat="1" ht="30" customHeight="1">
      <c r="A25" s="146"/>
      <c r="B25" s="23">
        <v>22</v>
      </c>
      <c r="C25" s="47"/>
      <c r="D25" s="132" t="s">
        <v>56</v>
      </c>
      <c r="E25" s="132"/>
      <c r="F25" s="132"/>
      <c r="G25" s="25"/>
      <c r="H25" s="31" t="s">
        <v>72</v>
      </c>
      <c r="I25" s="25"/>
      <c r="J25" s="32">
        <v>106625.70999999998</v>
      </c>
      <c r="K25" s="25"/>
      <c r="L25" s="33">
        <v>0.21755492402122995</v>
      </c>
      <c r="M25" s="25"/>
      <c r="N25" s="33">
        <v>0.15637124898554983</v>
      </c>
      <c r="O25" s="25"/>
      <c r="P25" s="34" t="s">
        <v>73</v>
      </c>
      <c r="Q25" s="25"/>
      <c r="R25" s="32">
        <v>35958195.499998897</v>
      </c>
      <c r="S25" s="25"/>
      <c r="T25" s="32">
        <v>4770476.67</v>
      </c>
      <c r="U25" s="25"/>
      <c r="V25" s="32">
        <v>756221</v>
      </c>
      <c r="W25" s="25"/>
      <c r="X25" s="32">
        <v>172902.57046927887</v>
      </c>
      <c r="Y25" s="25"/>
      <c r="Z25" s="32">
        <v>41657795.740468182</v>
      </c>
      <c r="AA25" s="25"/>
      <c r="AB25" s="32">
        <v>32339043.014815405</v>
      </c>
      <c r="AC25" s="25"/>
      <c r="AD25" s="32">
        <v>-9318752.7256527785</v>
      </c>
      <c r="AE25" s="25"/>
      <c r="AF25" s="32">
        <v>1479113.86</v>
      </c>
      <c r="AG25" s="25"/>
      <c r="AH25" s="32">
        <v>0</v>
      </c>
      <c r="AI25" s="25"/>
      <c r="AJ25" s="32">
        <v>14886651.24956405</v>
      </c>
      <c r="AK25" s="25"/>
      <c r="AL25" s="32">
        <v>13407537.38956405</v>
      </c>
      <c r="AM25" s="25"/>
      <c r="AN25" s="32">
        <v>4088784.6639112718</v>
      </c>
      <c r="AO25" s="25"/>
      <c r="AP25" s="32">
        <v>106625.70999999998</v>
      </c>
      <c r="AQ25" s="25"/>
      <c r="AR25" s="125">
        <v>106625.70999999998</v>
      </c>
      <c r="AS25" s="35"/>
      <c r="AT25" s="103"/>
      <c r="AU25" s="114">
        <f t="shared" si="0"/>
        <v>0</v>
      </c>
      <c r="AV25" s="115">
        <f t="shared" si="1"/>
        <v>0</v>
      </c>
      <c r="AW25" s="115">
        <f t="shared" si="2"/>
        <v>3982158.9539112719</v>
      </c>
      <c r="AX25" s="114"/>
      <c r="AY25" s="114"/>
      <c r="AZ25" s="114"/>
      <c r="BA25" s="114"/>
      <c r="BB25" s="114"/>
      <c r="BC25" s="114"/>
      <c r="BD25" s="114"/>
      <c r="BE25" s="114"/>
      <c r="BF25" s="114"/>
      <c r="BG25" s="114"/>
      <c r="BH25" s="114"/>
    </row>
    <row r="26" spans="1:60" s="23" customFormat="1" ht="30" customHeight="1">
      <c r="B26" s="23">
        <v>23</v>
      </c>
      <c r="C26" s="24"/>
      <c r="D26" s="133" t="s">
        <v>20</v>
      </c>
      <c r="E26" s="133"/>
      <c r="F26" s="133"/>
      <c r="G26" s="25"/>
      <c r="H26" s="42" t="s">
        <v>67</v>
      </c>
      <c r="I26" s="25"/>
      <c r="J26" s="43">
        <v>150585</v>
      </c>
      <c r="K26" s="25"/>
      <c r="L26" s="45">
        <v>0.17857142857142858</v>
      </c>
      <c r="M26" s="25"/>
      <c r="N26" s="38" t="s">
        <v>68</v>
      </c>
      <c r="O26" s="25"/>
      <c r="P26" s="44" t="s">
        <v>74</v>
      </c>
      <c r="Q26" s="25"/>
      <c r="R26" s="43">
        <v>24026.07</v>
      </c>
      <c r="S26" s="25"/>
      <c r="T26" s="43">
        <v>533.39</v>
      </c>
      <c r="U26" s="25"/>
      <c r="V26" s="43">
        <v>0</v>
      </c>
      <c r="W26" s="25"/>
      <c r="X26" s="43">
        <v>0</v>
      </c>
      <c r="Y26" s="25"/>
      <c r="Z26" s="43">
        <v>24559.46</v>
      </c>
      <c r="AA26" s="25"/>
      <c r="AB26" s="43">
        <v>81006.944313426589</v>
      </c>
      <c r="AC26" s="25"/>
      <c r="AD26" s="43">
        <v>56447.48431342659</v>
      </c>
      <c r="AE26" s="25"/>
      <c r="AF26" s="43">
        <v>16631.77</v>
      </c>
      <c r="AG26" s="25"/>
      <c r="AH26" s="43">
        <v>0</v>
      </c>
      <c r="AI26" s="25"/>
      <c r="AJ26" s="43">
        <v>74448.800136329999</v>
      </c>
      <c r="AK26" s="25"/>
      <c r="AL26" s="43">
        <v>57817.030136329995</v>
      </c>
      <c r="AM26" s="25"/>
      <c r="AN26" s="43">
        <v>114264.51444975659</v>
      </c>
      <c r="AO26" s="25"/>
      <c r="AP26" s="43">
        <v>150585</v>
      </c>
      <c r="AQ26" s="25"/>
      <c r="AR26" s="128">
        <v>150585</v>
      </c>
      <c r="AS26" s="35"/>
      <c r="AT26" s="103"/>
      <c r="AU26" s="116"/>
      <c r="AV26" s="117"/>
      <c r="AW26" s="117"/>
      <c r="AX26" s="114"/>
      <c r="AY26" s="114"/>
      <c r="AZ26" s="114"/>
      <c r="BA26" s="114"/>
      <c r="BB26" s="114"/>
      <c r="BC26" s="114"/>
      <c r="BD26" s="114"/>
      <c r="BE26" s="114"/>
      <c r="BF26" s="114"/>
      <c r="BG26" s="114"/>
      <c r="BH26" s="114"/>
    </row>
    <row r="27" spans="1:60" s="23" customFormat="1" ht="30" customHeight="1">
      <c r="B27" s="23">
        <v>24</v>
      </c>
      <c r="C27" s="24"/>
      <c r="D27" s="132" t="s">
        <v>21</v>
      </c>
      <c r="E27" s="132"/>
      <c r="F27" s="132"/>
      <c r="G27" s="25"/>
      <c r="H27" s="31" t="s">
        <v>72</v>
      </c>
      <c r="I27" s="25"/>
      <c r="J27" s="32">
        <v>13368.65</v>
      </c>
      <c r="K27" s="25"/>
      <c r="L27" s="33">
        <v>0.23946705077421679</v>
      </c>
      <c r="M27" s="25"/>
      <c r="N27" s="33">
        <v>0.16521478951964946</v>
      </c>
      <c r="O27" s="25"/>
      <c r="P27" s="34" t="s">
        <v>73</v>
      </c>
      <c r="Q27" s="25"/>
      <c r="R27" s="32">
        <v>4098853.35</v>
      </c>
      <c r="S27" s="25"/>
      <c r="T27" s="32">
        <v>4939926</v>
      </c>
      <c r="U27" s="25"/>
      <c r="V27" s="32">
        <v>0</v>
      </c>
      <c r="W27" s="25"/>
      <c r="X27" s="32">
        <v>-370.17132105341784</v>
      </c>
      <c r="Y27" s="25"/>
      <c r="Z27" s="32">
        <v>9038409.1786789466</v>
      </c>
      <c r="AA27" s="25"/>
      <c r="AB27" s="32">
        <v>7082296.8749414105</v>
      </c>
      <c r="AC27" s="25"/>
      <c r="AD27" s="32">
        <v>-1956112.3037375356</v>
      </c>
      <c r="AE27" s="25"/>
      <c r="AF27" s="32">
        <v>627017.78</v>
      </c>
      <c r="AG27" s="25"/>
      <c r="AH27" s="32">
        <v>1329.78</v>
      </c>
      <c r="AI27" s="25"/>
      <c r="AJ27" s="32">
        <v>2069895.1082321643</v>
      </c>
      <c r="AK27" s="25"/>
      <c r="AL27" s="32">
        <v>1441547.5482321642</v>
      </c>
      <c r="AM27" s="25"/>
      <c r="AN27" s="32">
        <v>-514564.75550537137</v>
      </c>
      <c r="AO27" s="25"/>
      <c r="AP27" s="32">
        <v>13368.65</v>
      </c>
      <c r="AQ27" s="25"/>
      <c r="AR27" s="125">
        <v>13368.65</v>
      </c>
      <c r="AS27" s="35"/>
      <c r="AT27" s="103"/>
      <c r="AU27" s="114">
        <f t="shared" si="0"/>
        <v>1</v>
      </c>
      <c r="AV27" s="115">
        <f t="shared" si="1"/>
        <v>13368.65</v>
      </c>
      <c r="AW27" s="115">
        <f t="shared" si="2"/>
        <v>0</v>
      </c>
      <c r="AX27" s="114"/>
      <c r="AY27" s="114"/>
      <c r="AZ27" s="114"/>
      <c r="BA27" s="114"/>
      <c r="BB27" s="114"/>
      <c r="BC27" s="114"/>
      <c r="BD27" s="114"/>
      <c r="BE27" s="114"/>
      <c r="BF27" s="114"/>
      <c r="BG27" s="114"/>
      <c r="BH27" s="114"/>
    </row>
    <row r="28" spans="1:60" s="23" customFormat="1" ht="30" customHeight="1">
      <c r="B28" s="23">
        <v>25</v>
      </c>
      <c r="C28" s="24"/>
      <c r="D28" s="133" t="s">
        <v>22</v>
      </c>
      <c r="E28" s="133"/>
      <c r="F28" s="133"/>
      <c r="G28" s="25"/>
      <c r="H28" s="42" t="s">
        <v>67</v>
      </c>
      <c r="I28" s="25"/>
      <c r="J28" s="43">
        <v>42864.45</v>
      </c>
      <c r="K28" s="25"/>
      <c r="L28" s="45">
        <v>0.1971857410881801</v>
      </c>
      <c r="M28" s="25"/>
      <c r="N28" s="38" t="s">
        <v>68</v>
      </c>
      <c r="O28" s="25"/>
      <c r="P28" s="44" t="s">
        <v>69</v>
      </c>
      <c r="Q28" s="25"/>
      <c r="R28" s="43">
        <v>6267261.7899999991</v>
      </c>
      <c r="S28" s="25"/>
      <c r="T28" s="43">
        <v>0</v>
      </c>
      <c r="U28" s="25"/>
      <c r="V28" s="43">
        <v>0</v>
      </c>
      <c r="W28" s="25"/>
      <c r="X28" s="43">
        <v>6741.4567045299518</v>
      </c>
      <c r="Y28" s="25"/>
      <c r="Z28" s="43">
        <v>6274003.246704529</v>
      </c>
      <c r="AA28" s="25"/>
      <c r="AB28" s="43">
        <v>3638427.5072186305</v>
      </c>
      <c r="AC28" s="25"/>
      <c r="AD28" s="43">
        <v>-2635575.7394858985</v>
      </c>
      <c r="AE28" s="25"/>
      <c r="AF28" s="43">
        <v>1668766.07</v>
      </c>
      <c r="AG28" s="25"/>
      <c r="AH28" s="43">
        <v>0</v>
      </c>
      <c r="AI28" s="25"/>
      <c r="AJ28" s="43">
        <v>1644470.9412476243</v>
      </c>
      <c r="AK28" s="25"/>
      <c r="AL28" s="43">
        <v>-24295.12875237572</v>
      </c>
      <c r="AM28" s="25"/>
      <c r="AN28" s="43">
        <v>-2659870.868238274</v>
      </c>
      <c r="AO28" s="25"/>
      <c r="AP28" s="43">
        <v>42864.45</v>
      </c>
      <c r="AQ28" s="25"/>
      <c r="AR28" s="128">
        <v>42864.45</v>
      </c>
      <c r="AS28" s="35"/>
      <c r="AT28" s="103"/>
      <c r="AU28" s="114">
        <f t="shared" si="0"/>
        <v>1</v>
      </c>
      <c r="AV28" s="115">
        <f t="shared" si="1"/>
        <v>42864.45</v>
      </c>
      <c r="AW28" s="115">
        <f t="shared" si="2"/>
        <v>0</v>
      </c>
      <c r="AX28" s="114"/>
      <c r="AY28" s="114"/>
      <c r="AZ28" s="114"/>
      <c r="BA28" s="114"/>
      <c r="BB28" s="114"/>
      <c r="BC28" s="114"/>
      <c r="BD28" s="114"/>
      <c r="BE28" s="114"/>
      <c r="BF28" s="114"/>
      <c r="BG28" s="114"/>
      <c r="BH28" s="114"/>
    </row>
    <row r="29" spans="1:60" s="23" customFormat="1" ht="30" customHeight="1">
      <c r="B29" s="23">
        <v>26</v>
      </c>
      <c r="C29" s="24"/>
      <c r="D29" s="132" t="s">
        <v>60</v>
      </c>
      <c r="E29" s="132"/>
      <c r="F29" s="132"/>
      <c r="G29" s="25"/>
      <c r="H29" s="31" t="s">
        <v>72</v>
      </c>
      <c r="I29" s="25"/>
      <c r="J29" s="32">
        <v>17730</v>
      </c>
      <c r="K29" s="25"/>
      <c r="L29" s="33">
        <v>0.23074292819396955</v>
      </c>
      <c r="M29" s="25"/>
      <c r="N29" s="33">
        <v>0.13242547602678331</v>
      </c>
      <c r="O29" s="25"/>
      <c r="P29" s="34" t="s">
        <v>73</v>
      </c>
      <c r="Q29" s="25"/>
      <c r="R29" s="32">
        <v>8095757</v>
      </c>
      <c r="S29" s="25"/>
      <c r="T29" s="32">
        <v>11914175</v>
      </c>
      <c r="U29" s="25"/>
      <c r="V29" s="32">
        <v>0</v>
      </c>
      <c r="W29" s="25"/>
      <c r="X29" s="32">
        <v>27267.42653247311</v>
      </c>
      <c r="Y29" s="25"/>
      <c r="Z29" s="32">
        <v>20037199.426532473</v>
      </c>
      <c r="AA29" s="25"/>
      <c r="AB29" s="32">
        <v>14664962.551231466</v>
      </c>
      <c r="AC29" s="25"/>
      <c r="AD29" s="32">
        <v>-5372236.8753010072</v>
      </c>
      <c r="AE29" s="25"/>
      <c r="AF29" s="32">
        <v>745131</v>
      </c>
      <c r="AG29" s="25"/>
      <c r="AH29" s="32">
        <v>593.17999999999995</v>
      </c>
      <c r="AI29" s="25"/>
      <c r="AJ29" s="32">
        <v>4161538.766021587</v>
      </c>
      <c r="AK29" s="25"/>
      <c r="AL29" s="32">
        <v>3415814.5860215868</v>
      </c>
      <c r="AM29" s="25"/>
      <c r="AN29" s="32">
        <v>-1956422.2892794204</v>
      </c>
      <c r="AO29" s="25"/>
      <c r="AP29" s="32">
        <v>17730</v>
      </c>
      <c r="AQ29" s="25"/>
      <c r="AR29" s="125">
        <v>17729.59</v>
      </c>
      <c r="AS29" s="35"/>
      <c r="AT29" s="103"/>
      <c r="AU29" s="114">
        <f t="shared" si="0"/>
        <v>1</v>
      </c>
      <c r="AV29" s="115">
        <f t="shared" si="1"/>
        <v>17730</v>
      </c>
      <c r="AW29" s="115">
        <f t="shared" si="2"/>
        <v>0</v>
      </c>
      <c r="AX29" s="114"/>
      <c r="AY29" s="114"/>
      <c r="AZ29" s="114"/>
      <c r="BA29" s="114"/>
      <c r="BB29" s="114"/>
      <c r="BC29" s="114"/>
      <c r="BD29" s="114"/>
      <c r="BE29" s="114"/>
      <c r="BF29" s="114"/>
      <c r="BG29" s="114"/>
      <c r="BH29" s="114"/>
    </row>
    <row r="30" spans="1:60" s="23" customFormat="1" ht="30" customHeight="1">
      <c r="B30" s="23">
        <v>27</v>
      </c>
      <c r="C30" s="24"/>
      <c r="D30" s="133" t="s">
        <v>23</v>
      </c>
      <c r="E30" s="133"/>
      <c r="F30" s="133"/>
      <c r="G30" s="25"/>
      <c r="H30" s="42" t="s">
        <v>72</v>
      </c>
      <c r="I30" s="25"/>
      <c r="J30" s="43">
        <v>14184.42</v>
      </c>
      <c r="K30" s="25"/>
      <c r="L30" s="45">
        <v>0.35643101837433822</v>
      </c>
      <c r="M30" s="25"/>
      <c r="N30" s="45">
        <v>0.21471321894243248</v>
      </c>
      <c r="O30" s="25"/>
      <c r="P30" s="44" t="s">
        <v>73</v>
      </c>
      <c r="Q30" s="25"/>
      <c r="R30" s="43">
        <v>4550631.7100000102</v>
      </c>
      <c r="S30" s="25"/>
      <c r="T30" s="43">
        <v>68044.95</v>
      </c>
      <c r="U30" s="25"/>
      <c r="V30" s="43">
        <v>0</v>
      </c>
      <c r="W30" s="25"/>
      <c r="X30" s="43">
        <v>0</v>
      </c>
      <c r="Y30" s="25"/>
      <c r="Z30" s="43">
        <v>4618676.6600000104</v>
      </c>
      <c r="AA30" s="25"/>
      <c r="AB30" s="43">
        <v>4579310.222191941</v>
      </c>
      <c r="AC30" s="25"/>
      <c r="AD30" s="43">
        <v>-39366.437808068993</v>
      </c>
      <c r="AE30" s="25"/>
      <c r="AF30" s="43">
        <v>295966.49</v>
      </c>
      <c r="AG30" s="25"/>
      <c r="AH30" s="43">
        <v>2331.8799999999997</v>
      </c>
      <c r="AI30" s="25"/>
      <c r="AJ30" s="43">
        <v>851159.14423751854</v>
      </c>
      <c r="AK30" s="25"/>
      <c r="AL30" s="43">
        <v>552860.77423751855</v>
      </c>
      <c r="AM30" s="25"/>
      <c r="AN30" s="43">
        <v>513494.33642944955</v>
      </c>
      <c r="AO30" s="25"/>
      <c r="AP30" s="43">
        <v>14184.42</v>
      </c>
      <c r="AQ30" s="25"/>
      <c r="AR30" s="128">
        <v>14184.42</v>
      </c>
      <c r="AS30" s="35"/>
      <c r="AT30" s="103"/>
      <c r="AU30" s="114">
        <f t="shared" si="0"/>
        <v>0</v>
      </c>
      <c r="AV30" s="115">
        <f t="shared" si="1"/>
        <v>0</v>
      </c>
      <c r="AW30" s="115">
        <f t="shared" si="2"/>
        <v>499309.91642944957</v>
      </c>
      <c r="AX30" s="114"/>
      <c r="AY30" s="114"/>
      <c r="AZ30" s="114"/>
      <c r="BA30" s="114"/>
      <c r="BB30" s="114"/>
      <c r="BC30" s="114"/>
      <c r="BD30" s="114"/>
      <c r="BE30" s="114"/>
      <c r="BF30" s="114"/>
      <c r="BG30" s="114"/>
      <c r="BH30" s="114"/>
    </row>
    <row r="31" spans="1:60" s="23" customFormat="1" ht="30" customHeight="1">
      <c r="B31" s="23">
        <v>28</v>
      </c>
      <c r="C31" s="24"/>
      <c r="D31" s="132" t="s">
        <v>36</v>
      </c>
      <c r="E31" s="132"/>
      <c r="F31" s="132"/>
      <c r="G31" s="25"/>
      <c r="H31" s="31" t="s">
        <v>76</v>
      </c>
      <c r="I31" s="25"/>
      <c r="J31" s="32">
        <v>834823.12</v>
      </c>
      <c r="K31" s="25"/>
      <c r="L31" s="33">
        <v>0.39601376541439631</v>
      </c>
      <c r="M31" s="25"/>
      <c r="N31" s="33">
        <v>0.27767455612291408</v>
      </c>
      <c r="O31" s="25"/>
      <c r="P31" s="34" t="s">
        <v>73</v>
      </c>
      <c r="Q31" s="25"/>
      <c r="R31" s="32">
        <v>65435174.880000003</v>
      </c>
      <c r="S31" s="25"/>
      <c r="T31" s="32">
        <v>28330065.219999999</v>
      </c>
      <c r="U31" s="25"/>
      <c r="V31" s="32">
        <v>2773457</v>
      </c>
      <c r="W31" s="25"/>
      <c r="X31" s="32">
        <v>1922.6126368087796</v>
      </c>
      <c r="Y31" s="25"/>
      <c r="Z31" s="32">
        <v>96540619.712636799</v>
      </c>
      <c r="AA31" s="25"/>
      <c r="AB31" s="32">
        <v>95920805.730228454</v>
      </c>
      <c r="AC31" s="25"/>
      <c r="AD31" s="32">
        <v>-619813.98240834102</v>
      </c>
      <c r="AE31" s="25"/>
      <c r="AF31" s="32">
        <v>1035869.31</v>
      </c>
      <c r="AG31" s="25"/>
      <c r="AH31" s="32">
        <v>0</v>
      </c>
      <c r="AI31" s="25"/>
      <c r="AJ31" s="32">
        <v>8165191.3545540376</v>
      </c>
      <c r="AK31" s="25"/>
      <c r="AL31" s="32">
        <v>7129322.044554038</v>
      </c>
      <c r="AM31" s="25"/>
      <c r="AN31" s="32">
        <v>6509508.062145697</v>
      </c>
      <c r="AO31" s="25"/>
      <c r="AP31" s="32">
        <v>834823.12</v>
      </c>
      <c r="AQ31" s="25"/>
      <c r="AR31" s="125">
        <v>834823.12</v>
      </c>
      <c r="AS31" s="35"/>
      <c r="AT31" s="103"/>
      <c r="AU31" s="114">
        <f t="shared" si="0"/>
        <v>0</v>
      </c>
      <c r="AV31" s="115">
        <f t="shared" si="1"/>
        <v>0</v>
      </c>
      <c r="AW31" s="115">
        <f t="shared" si="2"/>
        <v>5674684.9421456968</v>
      </c>
      <c r="AX31" s="114"/>
      <c r="AY31" s="114"/>
      <c r="AZ31" s="114"/>
      <c r="BA31" s="114"/>
      <c r="BB31" s="114"/>
      <c r="BC31" s="114"/>
      <c r="BD31" s="114"/>
      <c r="BE31" s="114"/>
      <c r="BF31" s="114"/>
      <c r="BG31" s="114"/>
      <c r="BH31" s="114"/>
    </row>
    <row r="32" spans="1:60" s="23" customFormat="1" ht="30" customHeight="1">
      <c r="B32" s="23">
        <v>29</v>
      </c>
      <c r="C32" s="24"/>
      <c r="D32" s="140" t="s">
        <v>24</v>
      </c>
      <c r="E32" s="140"/>
      <c r="F32" s="140"/>
      <c r="G32" s="25"/>
      <c r="H32" s="25" t="s">
        <v>72</v>
      </c>
      <c r="I32" s="25"/>
      <c r="J32" s="37">
        <v>8558.08</v>
      </c>
      <c r="K32" s="25"/>
      <c r="L32" s="38">
        <v>0.10796024894599478</v>
      </c>
      <c r="M32" s="25"/>
      <c r="N32" s="38">
        <v>7.1087422366293784E-2</v>
      </c>
      <c r="O32" s="25"/>
      <c r="P32" s="39" t="s">
        <v>77</v>
      </c>
      <c r="Q32" s="25"/>
      <c r="R32" s="37">
        <v>4599902.18</v>
      </c>
      <c r="S32" s="25"/>
      <c r="T32" s="37">
        <v>0</v>
      </c>
      <c r="U32" s="25"/>
      <c r="V32" s="37">
        <v>0</v>
      </c>
      <c r="W32" s="25"/>
      <c r="X32" s="37">
        <v>62297.006964351865</v>
      </c>
      <c r="Y32" s="25"/>
      <c r="Z32" s="37">
        <v>4662199.1869643517</v>
      </c>
      <c r="AA32" s="25"/>
      <c r="AB32" s="37">
        <v>4910744.4911565883</v>
      </c>
      <c r="AC32" s="25"/>
      <c r="AD32" s="37">
        <v>248545.30419223619</v>
      </c>
      <c r="AE32" s="25"/>
      <c r="AF32" s="48">
        <v>404680.52</v>
      </c>
      <c r="AG32" s="25"/>
      <c r="AH32" s="48">
        <v>10677.59</v>
      </c>
      <c r="AI32" s="25"/>
      <c r="AJ32" s="48">
        <v>2589529.3516798471</v>
      </c>
      <c r="AK32" s="25"/>
      <c r="AL32" s="48">
        <v>2174171.2416798472</v>
      </c>
      <c r="AM32" s="25"/>
      <c r="AN32" s="37">
        <v>2422716.5458720834</v>
      </c>
      <c r="AO32" s="25"/>
      <c r="AP32" s="37">
        <v>8558.08</v>
      </c>
      <c r="AQ32" s="25"/>
      <c r="AR32" s="126">
        <v>8558.08</v>
      </c>
      <c r="AS32" s="35"/>
      <c r="AT32" s="103"/>
      <c r="AU32" s="116"/>
      <c r="AV32" s="117"/>
      <c r="AW32" s="117"/>
      <c r="AX32" s="114"/>
      <c r="AY32" s="114"/>
      <c r="AZ32" s="114"/>
      <c r="BA32" s="114"/>
      <c r="BB32" s="114"/>
      <c r="BC32" s="114"/>
      <c r="BD32" s="114"/>
      <c r="BE32" s="114"/>
      <c r="BF32" s="114"/>
      <c r="BG32" s="114"/>
      <c r="BH32" s="114"/>
    </row>
    <row r="33" spans="2:60" s="23" customFormat="1" ht="30" customHeight="1">
      <c r="B33" s="23">
        <v>30</v>
      </c>
      <c r="C33" s="24"/>
      <c r="D33" s="132" t="s">
        <v>25</v>
      </c>
      <c r="E33" s="132"/>
      <c r="F33" s="132"/>
      <c r="G33" s="25"/>
      <c r="H33" s="31" t="s">
        <v>67</v>
      </c>
      <c r="I33" s="25"/>
      <c r="J33" s="32">
        <v>790270.14</v>
      </c>
      <c r="K33" s="25"/>
      <c r="L33" s="33">
        <v>0.37701471618780658</v>
      </c>
      <c r="M33" s="25"/>
      <c r="N33" s="33" t="s">
        <v>68</v>
      </c>
      <c r="O33" s="25"/>
      <c r="P33" s="34" t="s">
        <v>69</v>
      </c>
      <c r="Q33" s="25"/>
      <c r="R33" s="32">
        <v>1046990.34</v>
      </c>
      <c r="S33" s="25"/>
      <c r="T33" s="32">
        <v>0</v>
      </c>
      <c r="U33" s="25"/>
      <c r="V33" s="32">
        <v>0</v>
      </c>
      <c r="W33" s="25"/>
      <c r="X33" s="32">
        <v>0</v>
      </c>
      <c r="Y33" s="25"/>
      <c r="Z33" s="32">
        <v>1046990.34</v>
      </c>
      <c r="AA33" s="25"/>
      <c r="AB33" s="32">
        <v>1572840.2998783852</v>
      </c>
      <c r="AC33" s="25"/>
      <c r="AD33" s="32">
        <v>525849.95987838518</v>
      </c>
      <c r="AE33" s="25"/>
      <c r="AF33" s="32">
        <v>146.84</v>
      </c>
      <c r="AG33" s="25"/>
      <c r="AH33" s="32">
        <v>0</v>
      </c>
      <c r="AI33" s="25"/>
      <c r="AJ33" s="32">
        <v>324154.07200510037</v>
      </c>
      <c r="AK33" s="25"/>
      <c r="AL33" s="32">
        <v>324007.23200510035</v>
      </c>
      <c r="AM33" s="25"/>
      <c r="AN33" s="32">
        <v>849857.19188348553</v>
      </c>
      <c r="AO33" s="25"/>
      <c r="AP33" s="32">
        <v>790270.14</v>
      </c>
      <c r="AQ33" s="25"/>
      <c r="AR33" s="125">
        <v>790270.14</v>
      </c>
      <c r="AS33" s="35"/>
      <c r="AT33" s="103"/>
      <c r="AU33" s="114">
        <f t="shared" si="0"/>
        <v>0</v>
      </c>
      <c r="AV33" s="115">
        <f t="shared" si="1"/>
        <v>0</v>
      </c>
      <c r="AW33" s="115">
        <f t="shared" si="2"/>
        <v>59587.051883485517</v>
      </c>
      <c r="AX33" s="114"/>
      <c r="AY33" s="114"/>
      <c r="AZ33" s="114"/>
      <c r="BA33" s="114"/>
      <c r="BB33" s="114"/>
      <c r="BC33" s="114"/>
      <c r="BD33" s="114"/>
      <c r="BE33" s="114"/>
      <c r="BF33" s="114"/>
      <c r="BG33" s="114"/>
      <c r="BH33" s="114"/>
    </row>
    <row r="34" spans="2:60" s="23" customFormat="1" ht="30" customHeight="1">
      <c r="B34" s="23">
        <v>31</v>
      </c>
      <c r="C34" s="24"/>
      <c r="D34" s="133" t="s">
        <v>29</v>
      </c>
      <c r="E34" s="133"/>
      <c r="F34" s="133"/>
      <c r="G34" s="25"/>
      <c r="H34" s="42" t="s">
        <v>67</v>
      </c>
      <c r="I34" s="25"/>
      <c r="J34" s="43">
        <v>14181.03</v>
      </c>
      <c r="K34" s="25"/>
      <c r="L34" s="45">
        <v>0.32732316227461861</v>
      </c>
      <c r="M34" s="25"/>
      <c r="N34" s="45" t="s">
        <v>68</v>
      </c>
      <c r="O34" s="25"/>
      <c r="P34" s="44" t="s">
        <v>69</v>
      </c>
      <c r="Q34" s="25"/>
      <c r="R34" s="43">
        <v>2054118.44</v>
      </c>
      <c r="S34" s="25"/>
      <c r="T34" s="43">
        <v>22494.51</v>
      </c>
      <c r="U34" s="25"/>
      <c r="V34" s="43">
        <v>0</v>
      </c>
      <c r="W34" s="25"/>
      <c r="X34" s="43">
        <v>0</v>
      </c>
      <c r="Y34" s="25"/>
      <c r="Z34" s="43">
        <v>2076612.95</v>
      </c>
      <c r="AA34" s="25"/>
      <c r="AB34" s="43">
        <v>1646463.0447507834</v>
      </c>
      <c r="AC34" s="25"/>
      <c r="AD34" s="43">
        <v>-430149.90524921665</v>
      </c>
      <c r="AE34" s="25"/>
      <c r="AF34" s="43">
        <v>79992.179999999993</v>
      </c>
      <c r="AG34" s="25"/>
      <c r="AH34" s="43">
        <v>1799.76</v>
      </c>
      <c r="AI34" s="25"/>
      <c r="AJ34" s="43">
        <v>605677.72523563937</v>
      </c>
      <c r="AK34" s="25"/>
      <c r="AL34" s="43">
        <v>523885.78523563937</v>
      </c>
      <c r="AM34" s="25"/>
      <c r="AN34" s="43">
        <v>93735.879986422719</v>
      </c>
      <c r="AO34" s="25"/>
      <c r="AP34" s="43">
        <v>14181.03</v>
      </c>
      <c r="AQ34" s="25"/>
      <c r="AR34" s="128">
        <v>14181.03</v>
      </c>
      <c r="AS34" s="35"/>
      <c r="AT34" s="103"/>
      <c r="AU34" s="114">
        <f t="shared" si="0"/>
        <v>0</v>
      </c>
      <c r="AV34" s="115">
        <f t="shared" si="1"/>
        <v>0</v>
      </c>
      <c r="AW34" s="115">
        <f t="shared" si="2"/>
        <v>79554.84998642272</v>
      </c>
      <c r="AX34" s="114"/>
      <c r="AY34" s="114"/>
      <c r="AZ34" s="114"/>
      <c r="BA34" s="114"/>
      <c r="BB34" s="114"/>
      <c r="BC34" s="114"/>
      <c r="BD34" s="114"/>
      <c r="BE34" s="114"/>
      <c r="BF34" s="114"/>
      <c r="BG34" s="114"/>
      <c r="BH34" s="114"/>
    </row>
    <row r="35" spans="2:60" s="23" customFormat="1" ht="30" customHeight="1">
      <c r="B35" s="23">
        <v>32</v>
      </c>
      <c r="C35" s="24"/>
      <c r="D35" s="132" t="s">
        <v>43</v>
      </c>
      <c r="E35" s="132"/>
      <c r="F35" s="132"/>
      <c r="G35" s="25"/>
      <c r="H35" s="31" t="s">
        <v>67</v>
      </c>
      <c r="I35" s="25"/>
      <c r="J35" s="32">
        <v>24079.59</v>
      </c>
      <c r="K35" s="25"/>
      <c r="L35" s="33">
        <v>0.3032329988851728</v>
      </c>
      <c r="M35" s="25"/>
      <c r="N35" s="33" t="s">
        <v>68</v>
      </c>
      <c r="O35" s="25"/>
      <c r="P35" s="34" t="s">
        <v>69</v>
      </c>
      <c r="Q35" s="25"/>
      <c r="R35" s="32">
        <v>3428196.2800000203</v>
      </c>
      <c r="S35" s="25"/>
      <c r="T35" s="32">
        <v>21177.52</v>
      </c>
      <c r="U35" s="25"/>
      <c r="V35" s="32">
        <v>0</v>
      </c>
      <c r="W35" s="25"/>
      <c r="X35" s="32">
        <v>-3064.2141723481514</v>
      </c>
      <c r="Y35" s="25"/>
      <c r="Z35" s="32">
        <v>3446309.5858276719</v>
      </c>
      <c r="AA35" s="25"/>
      <c r="AB35" s="32">
        <v>2441696.3801139202</v>
      </c>
      <c r="AC35" s="25"/>
      <c r="AD35" s="32">
        <v>-1004613.2057137516</v>
      </c>
      <c r="AE35" s="25"/>
      <c r="AF35" s="32">
        <v>208082.44</v>
      </c>
      <c r="AG35" s="25"/>
      <c r="AH35" s="32">
        <v>704.49</v>
      </c>
      <c r="AI35" s="25"/>
      <c r="AJ35" s="32">
        <v>608581.44555015804</v>
      </c>
      <c r="AK35" s="25"/>
      <c r="AL35" s="32">
        <v>399794.51555015804</v>
      </c>
      <c r="AM35" s="25"/>
      <c r="AN35" s="32">
        <v>-604818.69016359351</v>
      </c>
      <c r="AO35" s="25"/>
      <c r="AP35" s="32">
        <v>24079.59</v>
      </c>
      <c r="AQ35" s="25"/>
      <c r="AR35" s="125">
        <v>24079.59</v>
      </c>
      <c r="AS35" s="35"/>
      <c r="AT35" s="103"/>
      <c r="AU35" s="114">
        <f t="shared" si="0"/>
        <v>1</v>
      </c>
      <c r="AV35" s="115">
        <f t="shared" si="1"/>
        <v>24079.59</v>
      </c>
      <c r="AW35" s="115">
        <f t="shared" si="2"/>
        <v>0</v>
      </c>
      <c r="AX35" s="114"/>
      <c r="AY35" s="114"/>
      <c r="AZ35" s="114"/>
      <c r="BA35" s="114"/>
      <c r="BB35" s="114"/>
      <c r="BC35" s="114"/>
      <c r="BD35" s="114"/>
      <c r="BE35" s="114"/>
      <c r="BF35" s="114"/>
      <c r="BG35" s="114"/>
      <c r="BH35" s="114"/>
    </row>
    <row r="36" spans="2:60" s="23" customFormat="1" ht="30" customHeight="1">
      <c r="B36" s="23">
        <v>33</v>
      </c>
      <c r="C36" s="24"/>
      <c r="D36" s="133" t="s">
        <v>42</v>
      </c>
      <c r="E36" s="133"/>
      <c r="F36" s="133"/>
      <c r="G36" s="25"/>
      <c r="H36" s="42" t="s">
        <v>72</v>
      </c>
      <c r="I36" s="25"/>
      <c r="J36" s="43">
        <v>38857</v>
      </c>
      <c r="K36" s="25"/>
      <c r="L36" s="45">
        <v>0.22792412061898257</v>
      </c>
      <c r="M36" s="25"/>
      <c r="N36" s="45">
        <v>0.1465218780744659</v>
      </c>
      <c r="O36" s="25"/>
      <c r="P36" s="44" t="s">
        <v>73</v>
      </c>
      <c r="Q36" s="25"/>
      <c r="R36" s="43">
        <v>20269572</v>
      </c>
      <c r="S36" s="25"/>
      <c r="T36" s="43">
        <v>18627196</v>
      </c>
      <c r="U36" s="25"/>
      <c r="V36" s="43">
        <v>607896</v>
      </c>
      <c r="W36" s="25"/>
      <c r="X36" s="43">
        <v>246642.42912486958</v>
      </c>
      <c r="Y36" s="25"/>
      <c r="Z36" s="43">
        <v>39751306.429124869</v>
      </c>
      <c r="AA36" s="25"/>
      <c r="AB36" s="43">
        <v>26617392.63972418</v>
      </c>
      <c r="AC36" s="25"/>
      <c r="AD36" s="43">
        <v>-13133913.789400689</v>
      </c>
      <c r="AE36" s="25"/>
      <c r="AF36" s="43">
        <v>2626683.7000000002</v>
      </c>
      <c r="AG36" s="25"/>
      <c r="AH36" s="43">
        <v>0</v>
      </c>
      <c r="AI36" s="25"/>
      <c r="AJ36" s="43">
        <v>8984565.9648098201</v>
      </c>
      <c r="AK36" s="25"/>
      <c r="AL36" s="43">
        <v>6357882.2648098199</v>
      </c>
      <c r="AM36" s="25"/>
      <c r="AN36" s="43">
        <v>-6776031.5245908694</v>
      </c>
      <c r="AO36" s="25"/>
      <c r="AP36" s="43">
        <v>38857</v>
      </c>
      <c r="AQ36" s="25"/>
      <c r="AR36" s="128">
        <v>38857.19</v>
      </c>
      <c r="AS36" s="35"/>
      <c r="AT36" s="103"/>
      <c r="AU36" s="114">
        <f t="shared" si="0"/>
        <v>1</v>
      </c>
      <c r="AV36" s="115">
        <f t="shared" si="1"/>
        <v>38857</v>
      </c>
      <c r="AW36" s="115">
        <f t="shared" si="2"/>
        <v>0</v>
      </c>
      <c r="AX36" s="114"/>
      <c r="AY36" s="114"/>
      <c r="AZ36" s="114"/>
      <c r="BA36" s="114"/>
      <c r="BB36" s="114"/>
      <c r="BC36" s="114"/>
      <c r="BD36" s="114"/>
      <c r="BE36" s="114"/>
      <c r="BF36" s="114"/>
      <c r="BG36" s="114"/>
      <c r="BH36" s="114"/>
    </row>
    <row r="37" spans="2:60" s="23" customFormat="1" ht="30" customHeight="1">
      <c r="B37" s="23">
        <v>34</v>
      </c>
      <c r="C37" s="24"/>
      <c r="D37" s="132" t="s">
        <v>61</v>
      </c>
      <c r="E37" s="132"/>
      <c r="F37" s="132"/>
      <c r="G37" s="25"/>
      <c r="H37" s="31" t="s">
        <v>72</v>
      </c>
      <c r="I37" s="25"/>
      <c r="J37" s="32">
        <v>12137</v>
      </c>
      <c r="K37" s="25"/>
      <c r="L37" s="33">
        <v>0.20120181290421144</v>
      </c>
      <c r="M37" s="25"/>
      <c r="N37" s="33">
        <v>0.11462419268467355</v>
      </c>
      <c r="O37" s="25"/>
      <c r="P37" s="34" t="s">
        <v>73</v>
      </c>
      <c r="Q37" s="25"/>
      <c r="R37" s="32">
        <v>5841155</v>
      </c>
      <c r="S37" s="25"/>
      <c r="T37" s="32">
        <v>4785998</v>
      </c>
      <c r="U37" s="25"/>
      <c r="V37" s="32">
        <v>0</v>
      </c>
      <c r="W37" s="25"/>
      <c r="X37" s="32">
        <v>10232.307514562355</v>
      </c>
      <c r="Y37" s="25"/>
      <c r="Z37" s="32">
        <v>10637385.307514563</v>
      </c>
      <c r="AA37" s="25"/>
      <c r="AB37" s="32">
        <v>8869311.9145295154</v>
      </c>
      <c r="AC37" s="25"/>
      <c r="AD37" s="32">
        <v>-1768073.3929850478</v>
      </c>
      <c r="AE37" s="25"/>
      <c r="AF37" s="49">
        <v>481407.46</v>
      </c>
      <c r="AG37" s="25"/>
      <c r="AH37" s="49">
        <v>47.17</v>
      </c>
      <c r="AI37" s="25"/>
      <c r="AJ37" s="49">
        <v>3506452.8455119864</v>
      </c>
      <c r="AK37" s="25"/>
      <c r="AL37" s="49">
        <v>3024998.2155119865</v>
      </c>
      <c r="AM37" s="25"/>
      <c r="AN37" s="32">
        <v>1256924.8225269387</v>
      </c>
      <c r="AO37" s="25"/>
      <c r="AP37" s="32">
        <v>12137</v>
      </c>
      <c r="AQ37" s="25"/>
      <c r="AR37" s="125">
        <v>12136.53</v>
      </c>
      <c r="AS37" s="35"/>
      <c r="AT37" s="103"/>
      <c r="AU37" s="114">
        <f t="shared" si="0"/>
        <v>0</v>
      </c>
      <c r="AV37" s="115">
        <f t="shared" si="1"/>
        <v>0</v>
      </c>
      <c r="AW37" s="115">
        <f t="shared" si="2"/>
        <v>1244787.8225269387</v>
      </c>
      <c r="AX37" s="114"/>
      <c r="AY37" s="114"/>
      <c r="AZ37" s="114"/>
      <c r="BA37" s="114"/>
      <c r="BB37" s="114"/>
      <c r="BC37" s="114"/>
      <c r="BD37" s="114"/>
      <c r="BE37" s="114"/>
      <c r="BF37" s="114"/>
      <c r="BG37" s="114"/>
      <c r="BH37" s="114"/>
    </row>
    <row r="38" spans="2:60" s="23" customFormat="1" ht="30" customHeight="1">
      <c r="B38" s="23">
        <v>35</v>
      </c>
      <c r="C38" s="24"/>
      <c r="D38" s="133" t="s">
        <v>38</v>
      </c>
      <c r="E38" s="133"/>
      <c r="F38" s="133"/>
      <c r="G38" s="25"/>
      <c r="H38" s="42" t="s">
        <v>67</v>
      </c>
      <c r="I38" s="25"/>
      <c r="J38" s="43">
        <v>36661.86</v>
      </c>
      <c r="K38" s="25"/>
      <c r="L38" s="45">
        <v>0.34897292250233425</v>
      </c>
      <c r="M38" s="25"/>
      <c r="N38" s="45" t="s">
        <v>68</v>
      </c>
      <c r="O38" s="25"/>
      <c r="P38" s="44" t="s">
        <v>69</v>
      </c>
      <c r="Q38" s="25"/>
      <c r="R38" s="43">
        <v>3240159.14</v>
      </c>
      <c r="S38" s="25"/>
      <c r="T38" s="43">
        <v>0</v>
      </c>
      <c r="U38" s="25"/>
      <c r="V38" s="43">
        <v>0</v>
      </c>
      <c r="W38" s="25"/>
      <c r="X38" s="43">
        <v>0</v>
      </c>
      <c r="Y38" s="25"/>
      <c r="Z38" s="43">
        <v>3240159.14</v>
      </c>
      <c r="AA38" s="25"/>
      <c r="AB38" s="43">
        <v>4313771.4618432717</v>
      </c>
      <c r="AC38" s="25"/>
      <c r="AD38" s="43">
        <v>1073612.3218432716</v>
      </c>
      <c r="AE38" s="25"/>
      <c r="AF38" s="37">
        <v>2212736.04</v>
      </c>
      <c r="AG38" s="25"/>
      <c r="AH38" s="43">
        <v>0</v>
      </c>
      <c r="AI38" s="25"/>
      <c r="AJ38" s="43">
        <v>2352477.1557348603</v>
      </c>
      <c r="AK38" s="25"/>
      <c r="AL38" s="43">
        <v>139741.1157348603</v>
      </c>
      <c r="AM38" s="25"/>
      <c r="AN38" s="43">
        <v>1213353.4375781319</v>
      </c>
      <c r="AO38" s="25"/>
      <c r="AP38" s="43">
        <v>36661.86</v>
      </c>
      <c r="AQ38" s="25"/>
      <c r="AR38" s="128">
        <v>36661.86</v>
      </c>
      <c r="AS38" s="35"/>
      <c r="AT38" s="103"/>
      <c r="AU38" s="114">
        <f t="shared" si="0"/>
        <v>0</v>
      </c>
      <c r="AV38" s="115">
        <f t="shared" si="1"/>
        <v>0</v>
      </c>
      <c r="AW38" s="115">
        <f t="shared" si="2"/>
        <v>1176691.5775781318</v>
      </c>
      <c r="AX38" s="114"/>
      <c r="AY38" s="114"/>
      <c r="AZ38" s="114"/>
      <c r="BA38" s="114"/>
      <c r="BB38" s="114"/>
      <c r="BC38" s="114"/>
      <c r="BD38" s="114"/>
      <c r="BE38" s="114"/>
      <c r="BF38" s="114"/>
      <c r="BG38" s="114"/>
      <c r="BH38" s="114"/>
    </row>
    <row r="39" spans="2:60" s="23" customFormat="1" ht="30" customHeight="1">
      <c r="B39" s="23">
        <v>36</v>
      </c>
      <c r="C39" s="24"/>
      <c r="D39" s="132" t="s">
        <v>39</v>
      </c>
      <c r="E39" s="132"/>
      <c r="F39" s="132"/>
      <c r="G39" s="25"/>
      <c r="H39" s="31" t="s">
        <v>78</v>
      </c>
      <c r="I39" s="25"/>
      <c r="J39" s="32">
        <v>21026282</v>
      </c>
      <c r="K39" s="25"/>
      <c r="L39" s="33">
        <v>0.29457801975144426</v>
      </c>
      <c r="M39" s="25"/>
      <c r="N39" s="33">
        <v>0.14005427531666109</v>
      </c>
      <c r="O39" s="25"/>
      <c r="P39" s="34" t="s">
        <v>73</v>
      </c>
      <c r="Q39" s="25"/>
      <c r="R39" s="32">
        <v>114817320</v>
      </c>
      <c r="S39" s="25"/>
      <c r="T39" s="32">
        <v>0</v>
      </c>
      <c r="U39" s="25"/>
      <c r="V39" s="32">
        <v>36448844</v>
      </c>
      <c r="W39" s="25"/>
      <c r="X39" s="32">
        <v>2340447.0950591532</v>
      </c>
      <c r="Y39" s="25"/>
      <c r="Z39" s="32">
        <v>153606611.09505916</v>
      </c>
      <c r="AA39" s="25"/>
      <c r="AB39" s="32">
        <v>150820914.8688044</v>
      </c>
      <c r="AC39" s="25"/>
      <c r="AD39" s="32">
        <v>-2785696.22625475</v>
      </c>
      <c r="AE39" s="25"/>
      <c r="AF39" s="32">
        <v>20901015</v>
      </c>
      <c r="AG39" s="25"/>
      <c r="AH39" s="32">
        <v>64246.78</v>
      </c>
      <c r="AI39" s="25"/>
      <c r="AJ39" s="32">
        <v>63841669.933552943</v>
      </c>
      <c r="AK39" s="25"/>
      <c r="AL39" s="32">
        <v>42876408.153552942</v>
      </c>
      <c r="AM39" s="25"/>
      <c r="AN39" s="32">
        <v>40090711.927298188</v>
      </c>
      <c r="AO39" s="25"/>
      <c r="AP39" s="32">
        <v>21026282</v>
      </c>
      <c r="AQ39" s="25"/>
      <c r="AR39" s="125">
        <v>21026282.399999999</v>
      </c>
      <c r="AS39" s="35"/>
      <c r="AT39" s="103"/>
      <c r="AU39" s="114">
        <f t="shared" si="0"/>
        <v>0</v>
      </c>
      <c r="AV39" s="115">
        <f t="shared" si="1"/>
        <v>0</v>
      </c>
      <c r="AW39" s="115">
        <f t="shared" si="2"/>
        <v>19064429.927298188</v>
      </c>
      <c r="AX39" s="114"/>
      <c r="AY39" s="114"/>
      <c r="AZ39" s="114"/>
      <c r="BA39" s="114"/>
      <c r="BB39" s="114"/>
      <c r="BC39" s="114"/>
      <c r="BD39" s="114"/>
      <c r="BE39" s="114"/>
      <c r="BF39" s="114"/>
      <c r="BG39" s="114"/>
      <c r="BH39" s="114"/>
    </row>
    <row r="40" spans="2:60" s="23" customFormat="1" ht="30" customHeight="1">
      <c r="B40" s="23">
        <v>37</v>
      </c>
      <c r="C40" s="24"/>
      <c r="D40" s="133" t="s">
        <v>26</v>
      </c>
      <c r="E40" s="133"/>
      <c r="F40" s="133"/>
      <c r="G40" s="25"/>
      <c r="H40" s="42" t="s">
        <v>72</v>
      </c>
      <c r="I40" s="25"/>
      <c r="J40" s="43">
        <v>185902.09580000001</v>
      </c>
      <c r="K40" s="25"/>
      <c r="L40" s="45">
        <v>0.25592417061611372</v>
      </c>
      <c r="M40" s="25"/>
      <c r="N40" s="45">
        <v>0.17501161838893875</v>
      </c>
      <c r="O40" s="25"/>
      <c r="P40" s="44" t="s">
        <v>73</v>
      </c>
      <c r="Q40" s="25"/>
      <c r="R40" s="43">
        <v>48185450.394198604</v>
      </c>
      <c r="S40" s="25"/>
      <c r="T40" s="43">
        <v>4818410.55</v>
      </c>
      <c r="U40" s="25"/>
      <c r="V40" s="43">
        <v>1025242</v>
      </c>
      <c r="W40" s="25"/>
      <c r="X40" s="43">
        <v>109706.21569149697</v>
      </c>
      <c r="Y40" s="25"/>
      <c r="Z40" s="43">
        <v>54138809.1598901</v>
      </c>
      <c r="AA40" s="25"/>
      <c r="AB40" s="43">
        <v>44427803.847204842</v>
      </c>
      <c r="AC40" s="25"/>
      <c r="AD40" s="43">
        <v>-9711005.3126852605</v>
      </c>
      <c r="AE40" s="25"/>
      <c r="AF40" s="43">
        <v>1889657.48</v>
      </c>
      <c r="AG40" s="25"/>
      <c r="AH40" s="43">
        <v>28746.33</v>
      </c>
      <c r="AI40" s="25"/>
      <c r="AJ40" s="43">
        <v>13444198.410897234</v>
      </c>
      <c r="AK40" s="25"/>
      <c r="AL40" s="43">
        <v>11525794.600897234</v>
      </c>
      <c r="AM40" s="25"/>
      <c r="AN40" s="43">
        <v>1814789.2882119734</v>
      </c>
      <c r="AO40" s="25"/>
      <c r="AP40" s="43">
        <v>185902.09580000001</v>
      </c>
      <c r="AQ40" s="25"/>
      <c r="AR40" s="128">
        <v>185902.09580000001</v>
      </c>
      <c r="AS40" s="35"/>
      <c r="AT40" s="103"/>
      <c r="AU40" s="114">
        <f t="shared" si="0"/>
        <v>0</v>
      </c>
      <c r="AV40" s="115">
        <f t="shared" si="1"/>
        <v>0</v>
      </c>
      <c r="AW40" s="115">
        <f t="shared" si="2"/>
        <v>1628887.1924119734</v>
      </c>
      <c r="AX40" s="114"/>
      <c r="AY40" s="114"/>
      <c r="AZ40" s="114"/>
      <c r="BA40" s="114"/>
      <c r="BB40" s="114"/>
      <c r="BC40" s="114"/>
      <c r="BD40" s="114"/>
      <c r="BE40" s="114"/>
      <c r="BF40" s="114"/>
      <c r="BG40" s="114"/>
      <c r="BH40" s="114"/>
    </row>
    <row r="41" spans="2:60" s="23" customFormat="1" ht="30" customHeight="1" thickBot="1">
      <c r="B41" s="23">
        <v>38</v>
      </c>
      <c r="C41" s="24"/>
      <c r="D41" s="134" t="s">
        <v>40</v>
      </c>
      <c r="E41" s="134"/>
      <c r="F41" s="134"/>
      <c r="G41" s="50"/>
      <c r="H41" s="51" t="s">
        <v>67</v>
      </c>
      <c r="I41" s="50"/>
      <c r="J41" s="52">
        <v>57150.19</v>
      </c>
      <c r="K41" s="50"/>
      <c r="L41" s="53">
        <v>0.27907754010695185</v>
      </c>
      <c r="M41" s="50"/>
      <c r="N41" s="53" t="s">
        <v>68</v>
      </c>
      <c r="O41" s="50"/>
      <c r="P41" s="54" t="s">
        <v>69</v>
      </c>
      <c r="Q41" s="50"/>
      <c r="R41" s="52">
        <v>7790306.0500000101</v>
      </c>
      <c r="S41" s="50"/>
      <c r="T41" s="52">
        <v>1242393.93</v>
      </c>
      <c r="U41" s="50"/>
      <c r="V41" s="52">
        <v>0</v>
      </c>
      <c r="W41" s="50"/>
      <c r="X41" s="52">
        <v>-5197.4937520901904</v>
      </c>
      <c r="Y41" s="50"/>
      <c r="Z41" s="52">
        <v>9027502.4862479214</v>
      </c>
      <c r="AA41" s="50"/>
      <c r="AB41" s="52">
        <v>6707913.0545391962</v>
      </c>
      <c r="AC41" s="50"/>
      <c r="AD41" s="52">
        <v>-2319589.4317087252</v>
      </c>
      <c r="AE41" s="50"/>
      <c r="AF41" s="52">
        <v>504731.14</v>
      </c>
      <c r="AG41" s="50"/>
      <c r="AH41" s="52">
        <v>3868.08</v>
      </c>
      <c r="AI41" s="50"/>
      <c r="AJ41" s="52">
        <v>2042636.1482807451</v>
      </c>
      <c r="AK41" s="50"/>
      <c r="AL41" s="52">
        <v>1534036.9282807452</v>
      </c>
      <c r="AM41" s="50"/>
      <c r="AN41" s="52">
        <v>-785552.50342798</v>
      </c>
      <c r="AO41" s="50"/>
      <c r="AP41" s="52">
        <v>57150.19</v>
      </c>
      <c r="AQ41" s="50"/>
      <c r="AR41" s="129">
        <v>57150.19</v>
      </c>
      <c r="AS41" s="35"/>
      <c r="AT41" s="103"/>
      <c r="AU41" s="114">
        <f t="shared" si="0"/>
        <v>1</v>
      </c>
      <c r="AV41" s="115">
        <f t="shared" si="1"/>
        <v>57150.19</v>
      </c>
      <c r="AW41" s="115">
        <f t="shared" si="2"/>
        <v>0</v>
      </c>
      <c r="AX41" s="114"/>
      <c r="AY41" s="114"/>
      <c r="AZ41" s="114"/>
      <c r="BA41" s="114"/>
      <c r="BB41" s="114"/>
      <c r="BC41" s="114"/>
      <c r="BD41" s="114"/>
      <c r="BE41" s="114"/>
      <c r="BF41" s="114"/>
      <c r="BG41" s="114"/>
      <c r="BH41" s="114"/>
    </row>
    <row r="42" spans="2:60" s="61" customFormat="1" ht="30" customHeight="1">
      <c r="B42" s="23">
        <v>39</v>
      </c>
      <c r="C42" s="55"/>
      <c r="D42" s="135" t="s">
        <v>54</v>
      </c>
      <c r="E42" s="135"/>
      <c r="F42" s="135"/>
      <c r="G42" s="56"/>
      <c r="H42" s="56" t="s">
        <v>75</v>
      </c>
      <c r="I42" s="56"/>
      <c r="J42" s="57">
        <v>934586</v>
      </c>
      <c r="K42" s="56"/>
      <c r="L42" s="58">
        <v>0.17492719019757039</v>
      </c>
      <c r="M42" s="56"/>
      <c r="N42" s="58">
        <v>1.0269226818925368</v>
      </c>
      <c r="O42" s="56"/>
      <c r="P42" s="59" t="s">
        <v>73</v>
      </c>
      <c r="Q42" s="56"/>
      <c r="R42" s="57">
        <v>0</v>
      </c>
      <c r="S42" s="56"/>
      <c r="T42" s="57">
        <v>0</v>
      </c>
      <c r="U42" s="56"/>
      <c r="V42" s="57">
        <v>0</v>
      </c>
      <c r="W42" s="56"/>
      <c r="X42" s="57">
        <v>0</v>
      </c>
      <c r="Y42" s="56"/>
      <c r="Z42" s="57">
        <v>0</v>
      </c>
      <c r="AA42" s="56"/>
      <c r="AB42" s="57">
        <v>0</v>
      </c>
      <c r="AC42" s="56"/>
      <c r="AD42" s="57">
        <v>0</v>
      </c>
      <c r="AE42" s="56"/>
      <c r="AF42" s="57">
        <v>780890.4</v>
      </c>
      <c r="AG42" s="56"/>
      <c r="AH42" s="57">
        <v>0</v>
      </c>
      <c r="AI42" s="56"/>
      <c r="AJ42" s="57">
        <v>18525530.833178084</v>
      </c>
      <c r="AK42" s="56"/>
      <c r="AL42" s="57">
        <v>17744640.433178086</v>
      </c>
      <c r="AM42" s="56"/>
      <c r="AN42" s="57">
        <v>17744640.433178086</v>
      </c>
      <c r="AO42" s="56"/>
      <c r="AP42" s="57">
        <v>893362</v>
      </c>
      <c r="AQ42" s="56"/>
      <c r="AR42" s="130">
        <v>893362</v>
      </c>
      <c r="AS42" s="60"/>
      <c r="AT42" s="105"/>
      <c r="AU42" s="114">
        <f t="shared" si="0"/>
        <v>0</v>
      </c>
      <c r="AV42" s="115">
        <f t="shared" si="1"/>
        <v>0</v>
      </c>
      <c r="AW42" s="115"/>
      <c r="AX42" s="118"/>
      <c r="AY42" s="118"/>
      <c r="AZ42" s="118"/>
      <c r="BA42" s="118"/>
      <c r="BB42" s="118"/>
      <c r="BC42" s="118"/>
      <c r="BD42" s="118"/>
      <c r="BE42" s="118"/>
      <c r="BF42" s="118"/>
      <c r="BG42" s="118"/>
      <c r="BH42" s="118"/>
    </row>
    <row r="43" spans="2:60" ht="8.25" customHeight="1">
      <c r="D43" s="64"/>
      <c r="E43" s="64"/>
      <c r="F43" s="64"/>
      <c r="G43" s="65"/>
      <c r="H43" s="64"/>
      <c r="I43" s="65"/>
      <c r="J43" s="66"/>
      <c r="K43" s="65"/>
      <c r="L43" s="67"/>
      <c r="M43" s="65"/>
      <c r="N43" s="67"/>
      <c r="O43" s="65"/>
      <c r="P43" s="68"/>
      <c r="Q43" s="65"/>
      <c r="R43" s="66"/>
      <c r="S43" s="65"/>
      <c r="T43" s="66"/>
      <c r="U43" s="65"/>
      <c r="V43" s="66"/>
      <c r="W43" s="65"/>
      <c r="X43" s="66"/>
      <c r="Y43" s="65"/>
      <c r="Z43" s="66"/>
      <c r="AA43" s="65"/>
      <c r="AB43" s="66"/>
      <c r="AC43" s="65"/>
      <c r="AD43" s="66"/>
      <c r="AE43" s="65"/>
      <c r="AF43" s="66"/>
      <c r="AG43" s="65"/>
      <c r="AH43" s="66"/>
      <c r="AI43" s="65"/>
      <c r="AJ43" s="66"/>
      <c r="AK43" s="65"/>
      <c r="AL43" s="66"/>
      <c r="AM43" s="65"/>
      <c r="AN43" s="66"/>
      <c r="AO43" s="65"/>
      <c r="AP43" s="66"/>
      <c r="AQ43" s="65"/>
      <c r="AR43" s="66"/>
      <c r="AS43" s="66"/>
      <c r="AT43" s="106"/>
      <c r="AV43" s="120"/>
      <c r="AW43" s="120"/>
    </row>
    <row r="44" spans="2:60" ht="21" customHeight="1">
      <c r="C44" s="69"/>
      <c r="D44" s="1" t="s">
        <v>27</v>
      </c>
      <c r="E44" s="70"/>
      <c r="F44" s="71"/>
      <c r="G44" s="72"/>
      <c r="H44" s="71"/>
      <c r="I44" s="72"/>
      <c r="J44" s="73"/>
      <c r="K44" s="72"/>
      <c r="L44" s="74"/>
      <c r="M44" s="72"/>
      <c r="N44" s="74"/>
      <c r="O44" s="72"/>
      <c r="P44" s="75"/>
      <c r="Q44" s="72"/>
      <c r="R44" s="76"/>
      <c r="S44" s="72"/>
      <c r="T44" s="76"/>
      <c r="U44" s="72"/>
      <c r="V44" s="76"/>
      <c r="W44" s="72"/>
      <c r="X44" s="76"/>
      <c r="Y44" s="72"/>
      <c r="Z44" s="76"/>
      <c r="AA44" s="72"/>
      <c r="AB44" s="76"/>
      <c r="AC44" s="72"/>
      <c r="AD44" s="76"/>
      <c r="AE44" s="72"/>
      <c r="AF44" s="76"/>
      <c r="AG44" s="72"/>
      <c r="AH44" s="76"/>
      <c r="AI44" s="72"/>
      <c r="AJ44" s="76"/>
      <c r="AK44" s="72"/>
      <c r="AL44" s="76"/>
      <c r="AM44" s="72"/>
      <c r="AN44" s="76"/>
      <c r="AO44" s="72"/>
      <c r="AP44" s="76"/>
      <c r="AQ44" s="72"/>
      <c r="AR44" s="76"/>
      <c r="AS44" s="77"/>
      <c r="AT44" s="107" t="s">
        <v>79</v>
      </c>
      <c r="AU44" s="119">
        <f>SUM(AU4:AU42)</f>
        <v>12</v>
      </c>
      <c r="AV44" s="120">
        <f>SUM(AV4:AV42)</f>
        <v>684409.01461406215</v>
      </c>
      <c r="AW44" s="120">
        <f>SUM(AW4:AW42)</f>
        <v>69216036.370668992</v>
      </c>
    </row>
    <row r="45" spans="2:60" s="78" customFormat="1" ht="44.25" customHeight="1">
      <c r="C45" s="79"/>
      <c r="D45" s="80" t="s">
        <v>46</v>
      </c>
      <c r="E45" s="136" t="s">
        <v>63</v>
      </c>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81"/>
      <c r="AT45" s="108" t="s">
        <v>80</v>
      </c>
      <c r="AU45" s="121">
        <f>COUNT(AU4:AU42)</f>
        <v>36</v>
      </c>
      <c r="AV45" s="122">
        <f>MAX(AV4:AV42)</f>
        <v>207833.57529630128</v>
      </c>
      <c r="AW45" s="121"/>
      <c r="AX45" s="121"/>
      <c r="AY45" s="121"/>
      <c r="AZ45" s="121"/>
      <c r="BA45" s="121"/>
      <c r="BB45" s="121"/>
      <c r="BC45" s="121"/>
      <c r="BD45" s="121"/>
      <c r="BE45" s="121"/>
      <c r="BF45" s="121"/>
      <c r="BG45" s="121"/>
      <c r="BH45" s="121"/>
    </row>
    <row r="46" spans="2:60" s="78" customFormat="1" ht="6" customHeight="1">
      <c r="C46" s="79"/>
      <c r="D46" s="82"/>
      <c r="E46" s="82"/>
      <c r="F46" s="72"/>
      <c r="G46" s="72"/>
      <c r="H46" s="72"/>
      <c r="I46" s="72"/>
      <c r="J46" s="82"/>
      <c r="K46" s="72"/>
      <c r="L46" s="83"/>
      <c r="M46" s="72"/>
      <c r="N46" s="83"/>
      <c r="O46" s="72"/>
      <c r="P46" s="84"/>
      <c r="Q46" s="72"/>
      <c r="R46" s="85"/>
      <c r="S46" s="72"/>
      <c r="T46" s="85"/>
      <c r="U46" s="72"/>
      <c r="V46" s="85"/>
      <c r="W46" s="72"/>
      <c r="X46" s="85"/>
      <c r="Y46" s="72"/>
      <c r="Z46" s="85"/>
      <c r="AA46" s="72"/>
      <c r="AB46" s="85"/>
      <c r="AC46" s="72"/>
      <c r="AD46" s="85"/>
      <c r="AE46" s="72"/>
      <c r="AF46" s="85"/>
      <c r="AG46" s="72"/>
      <c r="AH46" s="85"/>
      <c r="AI46" s="72"/>
      <c r="AJ46" s="85"/>
      <c r="AK46" s="72"/>
      <c r="AL46" s="85"/>
      <c r="AM46" s="72"/>
      <c r="AN46" s="85"/>
      <c r="AO46" s="72"/>
      <c r="AP46" s="85"/>
      <c r="AQ46" s="72"/>
      <c r="AR46" s="85"/>
      <c r="AS46" s="2"/>
      <c r="AT46" s="109"/>
      <c r="AU46" s="121"/>
      <c r="AV46" s="121"/>
      <c r="AW46" s="121"/>
      <c r="AX46" s="121"/>
      <c r="AY46" s="121"/>
      <c r="AZ46" s="121"/>
      <c r="BA46" s="121"/>
      <c r="BB46" s="121"/>
      <c r="BC46" s="121"/>
      <c r="BD46" s="121"/>
      <c r="BE46" s="121"/>
      <c r="BF46" s="121"/>
      <c r="BG46" s="121"/>
      <c r="BH46" s="121"/>
    </row>
    <row r="47" spans="2:60" s="78" customFormat="1" ht="21" customHeight="1">
      <c r="C47" s="79"/>
      <c r="D47" s="80" t="s">
        <v>47</v>
      </c>
      <c r="E47" s="137" t="s">
        <v>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2"/>
      <c r="AT47" s="109"/>
      <c r="AU47" s="121"/>
      <c r="AV47" s="123">
        <v>13369</v>
      </c>
      <c r="AW47" s="121"/>
      <c r="AX47" s="121"/>
      <c r="AY47" s="121"/>
      <c r="AZ47" s="121"/>
      <c r="BA47" s="121"/>
      <c r="BB47" s="121"/>
      <c r="BC47" s="121"/>
      <c r="BD47" s="121"/>
      <c r="BE47" s="121"/>
      <c r="BF47" s="121"/>
      <c r="BG47" s="121"/>
      <c r="BH47" s="121"/>
    </row>
    <row r="48" spans="2:60" s="78" customFormat="1" ht="6" customHeight="1">
      <c r="C48" s="79"/>
      <c r="D48" s="82"/>
      <c r="E48" s="82"/>
      <c r="F48" s="72"/>
      <c r="G48" s="72"/>
      <c r="H48" s="72"/>
      <c r="I48" s="72"/>
      <c r="J48" s="82"/>
      <c r="K48" s="72"/>
      <c r="L48" s="83"/>
      <c r="M48" s="72"/>
      <c r="N48" s="83"/>
      <c r="O48" s="72"/>
      <c r="P48" s="84"/>
      <c r="Q48" s="72"/>
      <c r="R48" s="85"/>
      <c r="S48" s="72"/>
      <c r="T48" s="85"/>
      <c r="U48" s="72"/>
      <c r="V48" s="85"/>
      <c r="W48" s="72"/>
      <c r="X48" s="85"/>
      <c r="Y48" s="72"/>
      <c r="Z48" s="85"/>
      <c r="AA48" s="72"/>
      <c r="AB48" s="85"/>
      <c r="AC48" s="72"/>
      <c r="AD48" s="85"/>
      <c r="AE48" s="72"/>
      <c r="AF48" s="85"/>
      <c r="AG48" s="72"/>
      <c r="AH48" s="85"/>
      <c r="AI48" s="72"/>
      <c r="AJ48" s="85"/>
      <c r="AK48" s="72"/>
      <c r="AL48" s="85"/>
      <c r="AM48" s="72"/>
      <c r="AN48" s="85"/>
      <c r="AO48" s="72"/>
      <c r="AP48" s="85"/>
      <c r="AQ48" s="72"/>
      <c r="AR48" s="85"/>
      <c r="AS48" s="2"/>
      <c r="AT48" s="109"/>
      <c r="AU48" s="121"/>
      <c r="AV48" s="121"/>
      <c r="AW48" s="121"/>
      <c r="AX48" s="121"/>
      <c r="AY48" s="121"/>
      <c r="AZ48" s="121"/>
      <c r="BA48" s="121"/>
      <c r="BB48" s="121"/>
      <c r="BC48" s="121"/>
      <c r="BD48" s="121"/>
      <c r="BE48" s="121"/>
      <c r="BF48" s="121"/>
      <c r="BG48" s="121"/>
      <c r="BH48" s="121"/>
    </row>
    <row r="49" spans="3:60" s="78" customFormat="1" ht="21.75" customHeight="1">
      <c r="C49" s="79"/>
      <c r="D49" s="80" t="s">
        <v>48</v>
      </c>
      <c r="E49" s="137" t="s">
        <v>64</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81"/>
      <c r="AT49" s="108"/>
      <c r="AU49" s="121"/>
      <c r="AV49" s="121"/>
      <c r="AW49" s="121"/>
      <c r="AX49" s="121"/>
      <c r="AY49" s="121"/>
      <c r="AZ49" s="121"/>
      <c r="BA49" s="121"/>
      <c r="BB49" s="121"/>
      <c r="BC49" s="121"/>
      <c r="BD49" s="121"/>
      <c r="BE49" s="121"/>
      <c r="BF49" s="121"/>
      <c r="BG49" s="121"/>
      <c r="BH49" s="121"/>
    </row>
    <row r="50" spans="3:60" s="78" customFormat="1" ht="6" customHeight="1">
      <c r="C50" s="79"/>
      <c r="D50" s="82"/>
      <c r="E50" s="82"/>
      <c r="F50" s="72"/>
      <c r="G50" s="72"/>
      <c r="H50" s="72"/>
      <c r="I50" s="72"/>
      <c r="J50" s="82"/>
      <c r="K50" s="72"/>
      <c r="L50" s="83"/>
      <c r="M50" s="72"/>
      <c r="N50" s="83"/>
      <c r="O50" s="72"/>
      <c r="P50" s="84"/>
      <c r="Q50" s="72"/>
      <c r="R50" s="85"/>
      <c r="S50" s="72"/>
      <c r="T50" s="85"/>
      <c r="U50" s="72"/>
      <c r="V50" s="85"/>
      <c r="W50" s="72"/>
      <c r="X50" s="85"/>
      <c r="Y50" s="72"/>
      <c r="Z50" s="85"/>
      <c r="AA50" s="72"/>
      <c r="AB50" s="85"/>
      <c r="AC50" s="72"/>
      <c r="AD50" s="85"/>
      <c r="AE50" s="72"/>
      <c r="AF50" s="85"/>
      <c r="AG50" s="72"/>
      <c r="AH50" s="85"/>
      <c r="AI50" s="72"/>
      <c r="AJ50" s="85"/>
      <c r="AK50" s="72"/>
      <c r="AL50" s="85"/>
      <c r="AM50" s="72"/>
      <c r="AN50" s="85"/>
      <c r="AO50" s="72"/>
      <c r="AP50" s="85"/>
      <c r="AQ50" s="72"/>
      <c r="AR50" s="85"/>
      <c r="AS50" s="2"/>
      <c r="AT50" s="109"/>
      <c r="AU50" s="121"/>
      <c r="AV50" s="121"/>
      <c r="AW50" s="121"/>
      <c r="AX50" s="121"/>
      <c r="AY50" s="121"/>
      <c r="AZ50" s="121"/>
      <c r="BA50" s="121"/>
      <c r="BB50" s="121"/>
      <c r="BC50" s="121"/>
      <c r="BD50" s="121"/>
      <c r="BE50" s="121"/>
      <c r="BF50" s="121"/>
      <c r="BG50" s="121"/>
      <c r="BH50" s="121"/>
    </row>
    <row r="51" spans="3:60" s="78" customFormat="1" ht="97.5" customHeight="1">
      <c r="C51" s="79"/>
      <c r="D51" s="80" t="s">
        <v>49</v>
      </c>
      <c r="E51" s="137" t="s">
        <v>84</v>
      </c>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9" t="s">
        <v>51</v>
      </c>
      <c r="AT51" s="110"/>
      <c r="AU51" s="121"/>
      <c r="AV51" s="121"/>
      <c r="AW51" s="121"/>
      <c r="AX51" s="121"/>
      <c r="AY51" s="121"/>
      <c r="AZ51" s="121"/>
      <c r="BA51" s="121"/>
      <c r="BB51" s="121"/>
      <c r="BC51" s="121"/>
      <c r="BD51" s="121"/>
      <c r="BE51" s="121"/>
      <c r="BF51" s="121"/>
      <c r="BG51" s="121"/>
      <c r="BH51" s="121"/>
    </row>
    <row r="52" spans="3:60" s="78" customFormat="1" ht="6" customHeight="1">
      <c r="C52" s="79"/>
      <c r="D52" s="82"/>
      <c r="E52" s="82"/>
      <c r="F52" s="72"/>
      <c r="G52" s="72"/>
      <c r="H52" s="72"/>
      <c r="I52" s="72"/>
      <c r="J52" s="82"/>
      <c r="K52" s="72"/>
      <c r="L52" s="83"/>
      <c r="M52" s="72"/>
      <c r="N52" s="83"/>
      <c r="O52" s="72"/>
      <c r="P52" s="84"/>
      <c r="Q52" s="72"/>
      <c r="R52" s="85"/>
      <c r="S52" s="72"/>
      <c r="T52" s="85"/>
      <c r="U52" s="72"/>
      <c r="V52" s="85"/>
      <c r="W52" s="72"/>
      <c r="X52" s="85"/>
      <c r="Y52" s="72"/>
      <c r="Z52" s="85"/>
      <c r="AA52" s="72"/>
      <c r="AB52" s="85"/>
      <c r="AC52" s="72"/>
      <c r="AD52" s="85"/>
      <c r="AE52" s="72"/>
      <c r="AF52" s="85"/>
      <c r="AG52" s="72"/>
      <c r="AH52" s="85"/>
      <c r="AI52" s="72"/>
      <c r="AJ52" s="85"/>
      <c r="AK52" s="72"/>
      <c r="AL52" s="85"/>
      <c r="AM52" s="72"/>
      <c r="AN52" s="85"/>
      <c r="AO52" s="72"/>
      <c r="AP52" s="85"/>
      <c r="AQ52" s="72"/>
      <c r="AR52" s="85"/>
      <c r="AS52" s="139"/>
      <c r="AT52" s="110"/>
      <c r="AU52" s="121"/>
      <c r="AV52" s="121"/>
      <c r="AW52" s="121"/>
      <c r="AX52" s="121"/>
      <c r="AY52" s="121"/>
      <c r="AZ52" s="121"/>
      <c r="BA52" s="121"/>
      <c r="BB52" s="121"/>
      <c r="BC52" s="121"/>
      <c r="BD52" s="121"/>
      <c r="BE52" s="121"/>
      <c r="BF52" s="121"/>
      <c r="BG52" s="121"/>
      <c r="BH52" s="121"/>
    </row>
    <row r="53" spans="3:60" s="78" customFormat="1" ht="21.75" customHeight="1">
      <c r="C53" s="79"/>
      <c r="D53" s="80" t="s">
        <v>53</v>
      </c>
      <c r="E53" s="137" t="s">
        <v>50</v>
      </c>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9"/>
      <c r="AT53" s="110"/>
      <c r="AU53" s="121"/>
      <c r="AV53" s="121"/>
      <c r="AW53" s="121"/>
      <c r="AX53" s="121"/>
      <c r="AY53" s="121"/>
      <c r="AZ53" s="121"/>
      <c r="BA53" s="121"/>
      <c r="BB53" s="121"/>
      <c r="BC53" s="121"/>
      <c r="BD53" s="121"/>
      <c r="BE53" s="121"/>
      <c r="BF53" s="121"/>
      <c r="BG53" s="121"/>
      <c r="BH53" s="121"/>
    </row>
    <row r="54" spans="3:60" s="78" customFormat="1" ht="6" customHeight="1">
      <c r="C54" s="86"/>
      <c r="F54" s="87"/>
      <c r="G54" s="87"/>
      <c r="H54" s="87"/>
      <c r="I54" s="87"/>
      <c r="K54" s="87"/>
      <c r="L54" s="88"/>
      <c r="M54" s="87"/>
      <c r="N54" s="88"/>
      <c r="O54" s="87"/>
      <c r="P54" s="89"/>
      <c r="Q54" s="87"/>
      <c r="R54" s="90"/>
      <c r="S54" s="87"/>
      <c r="T54" s="90"/>
      <c r="U54" s="87"/>
      <c r="V54" s="90"/>
      <c r="W54" s="87"/>
      <c r="X54" s="90"/>
      <c r="Y54" s="87"/>
      <c r="Z54" s="90"/>
      <c r="AA54" s="87"/>
      <c r="AB54" s="90"/>
      <c r="AC54" s="87"/>
      <c r="AD54" s="90"/>
      <c r="AE54" s="87"/>
      <c r="AF54" s="90"/>
      <c r="AG54" s="87"/>
      <c r="AH54" s="90"/>
      <c r="AI54" s="87"/>
      <c r="AJ54" s="90"/>
      <c r="AK54" s="87"/>
      <c r="AL54" s="90"/>
      <c r="AM54" s="87"/>
      <c r="AN54" s="90"/>
      <c r="AO54" s="87"/>
      <c r="AP54" s="90"/>
      <c r="AQ54" s="87"/>
      <c r="AR54" s="90"/>
      <c r="AS54" s="139"/>
      <c r="AT54" s="110"/>
      <c r="AU54" s="121"/>
      <c r="AV54" s="121"/>
      <c r="AW54" s="121"/>
      <c r="AX54" s="121"/>
      <c r="AY54" s="121"/>
      <c r="AZ54" s="121"/>
      <c r="BA54" s="121"/>
      <c r="BB54" s="121"/>
      <c r="BC54" s="121"/>
      <c r="BD54" s="121"/>
      <c r="BE54" s="121"/>
      <c r="BF54" s="121"/>
      <c r="BG54" s="121"/>
      <c r="BH54" s="121"/>
    </row>
    <row r="55" spans="3:60" s="78" customFormat="1" ht="18.75">
      <c r="C55" s="86"/>
      <c r="D55" s="80"/>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9"/>
      <c r="AT55" s="110"/>
      <c r="AU55" s="121"/>
      <c r="AV55" s="121"/>
      <c r="AW55" s="121"/>
      <c r="AX55" s="121"/>
      <c r="AY55" s="121"/>
      <c r="AZ55" s="121"/>
      <c r="BA55" s="121"/>
      <c r="BB55" s="121"/>
      <c r="BC55" s="121"/>
      <c r="BD55" s="121"/>
      <c r="BE55" s="121"/>
      <c r="BF55" s="121"/>
      <c r="BG55" s="121"/>
      <c r="BH55" s="121"/>
    </row>
    <row r="56" spans="3:60" ht="9.75" customHeight="1"/>
    <row r="58" spans="3:60" ht="39" customHeight="1">
      <c r="D58" s="95"/>
      <c r="E58" s="95"/>
      <c r="F58" s="96"/>
      <c r="H58" s="96"/>
      <c r="J58" s="95"/>
      <c r="L58" s="97"/>
      <c r="N58" s="97"/>
      <c r="P58" s="16"/>
      <c r="R58" s="98"/>
      <c r="T58" s="98"/>
      <c r="V58" s="98"/>
      <c r="X58" s="98"/>
      <c r="Z58" s="98"/>
      <c r="AB58" s="98"/>
      <c r="AD58" s="98"/>
      <c r="AF58" s="98"/>
      <c r="AH58" s="98"/>
      <c r="AJ58" s="98"/>
      <c r="AL58" s="98"/>
      <c r="AN58" s="98"/>
      <c r="AP58" s="98"/>
      <c r="AR58" s="98"/>
    </row>
    <row r="61" spans="3:60" ht="61.5">
      <c r="F61" s="131"/>
      <c r="G61" s="131"/>
      <c r="H61" s="131"/>
      <c r="I61" s="131"/>
      <c r="J61" s="131"/>
      <c r="K61" s="131"/>
      <c r="L61" s="131"/>
      <c r="M61" s="99"/>
      <c r="O61" s="92"/>
      <c r="Q61" s="15"/>
      <c r="S61" s="93"/>
      <c r="U61" s="93"/>
      <c r="W61" s="93"/>
      <c r="Y61" s="93"/>
      <c r="AA61" s="93"/>
      <c r="AC61" s="93"/>
      <c r="AE61" s="93"/>
      <c r="AG61" s="93"/>
      <c r="AI61" s="93"/>
      <c r="AK61" s="93"/>
      <c r="AM61" s="93"/>
      <c r="AO61" s="93"/>
      <c r="AQ61" s="93"/>
    </row>
    <row r="62" spans="3:60" ht="61.5">
      <c r="F62" s="131"/>
      <c r="G62" s="131"/>
      <c r="H62" s="131"/>
      <c r="I62" s="131"/>
      <c r="J62" s="131"/>
      <c r="K62" s="131"/>
      <c r="L62" s="131"/>
      <c r="M62" s="99"/>
      <c r="O62" s="92"/>
      <c r="Q62" s="15"/>
      <c r="S62" s="93"/>
      <c r="U62" s="93"/>
      <c r="W62" s="93"/>
      <c r="Y62" s="93"/>
      <c r="AA62" s="93"/>
      <c r="AC62" s="93"/>
      <c r="AE62" s="93"/>
      <c r="AG62" s="93"/>
      <c r="AI62" s="93"/>
      <c r="AK62" s="93"/>
      <c r="AM62" s="93"/>
      <c r="AO62" s="93"/>
      <c r="AQ62" s="93"/>
    </row>
    <row r="63" spans="3:60" ht="61.5">
      <c r="F63" s="131"/>
      <c r="G63" s="131"/>
      <c r="H63" s="131"/>
      <c r="I63" s="131"/>
      <c r="J63" s="131"/>
      <c r="K63" s="131"/>
      <c r="L63" s="131"/>
      <c r="M63" s="99"/>
      <c r="O63" s="92"/>
      <c r="Q63" s="15"/>
      <c r="S63" s="93"/>
      <c r="U63" s="93"/>
      <c r="W63" s="93"/>
      <c r="Y63" s="93"/>
      <c r="AA63" s="93"/>
      <c r="AC63" s="93"/>
      <c r="AE63" s="93"/>
      <c r="AG63" s="93"/>
      <c r="AI63" s="93"/>
      <c r="AK63" s="93"/>
      <c r="AM63" s="93"/>
      <c r="AO63" s="93"/>
      <c r="AQ63" s="93"/>
    </row>
    <row r="64" spans="3:60" ht="61.5">
      <c r="F64" s="131"/>
      <c r="G64" s="131"/>
      <c r="H64" s="131"/>
      <c r="I64" s="131"/>
      <c r="J64" s="131"/>
      <c r="K64" s="131"/>
      <c r="L64" s="131"/>
      <c r="M64" s="99"/>
      <c r="O64" s="92"/>
      <c r="Q64" s="15"/>
      <c r="S64" s="93"/>
      <c r="U64" s="93"/>
      <c r="W64" s="93"/>
      <c r="Y64" s="93"/>
      <c r="AA64" s="93"/>
      <c r="AC64" s="93"/>
      <c r="AE64" s="93"/>
      <c r="AG64" s="93"/>
      <c r="AI64" s="93"/>
      <c r="AK64" s="93"/>
      <c r="AM64" s="93"/>
      <c r="AO64" s="93"/>
      <c r="AQ64" s="93"/>
    </row>
    <row r="65" spans="6:43" ht="61.5">
      <c r="F65" s="131"/>
      <c r="G65" s="131"/>
      <c r="H65" s="131"/>
      <c r="I65" s="131"/>
      <c r="J65" s="131"/>
      <c r="K65" s="131"/>
      <c r="L65" s="131"/>
      <c r="M65" s="99"/>
      <c r="O65" s="92"/>
      <c r="Q65" s="15"/>
      <c r="S65" s="93"/>
      <c r="U65" s="93"/>
      <c r="W65" s="93"/>
      <c r="Y65" s="93"/>
      <c r="AA65" s="93"/>
      <c r="AC65" s="93"/>
      <c r="AE65" s="93"/>
      <c r="AG65" s="93"/>
      <c r="AI65" s="93"/>
      <c r="AK65" s="93"/>
      <c r="AM65" s="93"/>
      <c r="AO65" s="93"/>
      <c r="AQ65" s="93"/>
    </row>
    <row r="66" spans="6:43" ht="61.5">
      <c r="F66" s="131"/>
      <c r="G66" s="131"/>
      <c r="H66" s="131"/>
      <c r="I66" s="131"/>
      <c r="J66" s="131"/>
      <c r="K66" s="131"/>
      <c r="L66" s="131"/>
      <c r="M66" s="99"/>
      <c r="O66" s="92"/>
      <c r="Q66" s="15"/>
      <c r="S66" s="93"/>
      <c r="U66" s="93"/>
      <c r="W66" s="93"/>
      <c r="Y66" s="93"/>
      <c r="AA66" s="93"/>
      <c r="AC66" s="93"/>
      <c r="AE66" s="93"/>
      <c r="AG66" s="93"/>
      <c r="AI66" s="93"/>
      <c r="AK66" s="93"/>
      <c r="AM66" s="93"/>
      <c r="AO66" s="93"/>
      <c r="AQ66" s="93"/>
    </row>
  </sheetData>
  <mergeCells count="50">
    <mergeCell ref="A24:A25"/>
    <mergeCell ref="D6:F6"/>
    <mergeCell ref="D1:F1"/>
    <mergeCell ref="D3:F3"/>
    <mergeCell ref="D4:F4"/>
    <mergeCell ref="D5:F5"/>
    <mergeCell ref="D18:F18"/>
    <mergeCell ref="D7:F7"/>
    <mergeCell ref="D8:F8"/>
    <mergeCell ref="D9:F9"/>
    <mergeCell ref="D10:F10"/>
    <mergeCell ref="D11:F11"/>
    <mergeCell ref="D12:F12"/>
    <mergeCell ref="D13:F13"/>
    <mergeCell ref="D14:F14"/>
    <mergeCell ref="D15:F15"/>
    <mergeCell ref="D16:F16"/>
    <mergeCell ref="D17:F17"/>
    <mergeCell ref="D30:F30"/>
    <mergeCell ref="D19:F19"/>
    <mergeCell ref="D20:F20"/>
    <mergeCell ref="D21:F21"/>
    <mergeCell ref="D22:F22"/>
    <mergeCell ref="D23:F23"/>
    <mergeCell ref="D24:F24"/>
    <mergeCell ref="D25:F25"/>
    <mergeCell ref="D26:F26"/>
    <mergeCell ref="D27:F27"/>
    <mergeCell ref="D28:F28"/>
    <mergeCell ref="D29:F29"/>
    <mergeCell ref="AS51:AS55"/>
    <mergeCell ref="D31:F31"/>
    <mergeCell ref="D32:F32"/>
    <mergeCell ref="D33:F33"/>
    <mergeCell ref="D34:F34"/>
    <mergeCell ref="D35:F35"/>
    <mergeCell ref="D36:F36"/>
    <mergeCell ref="D40:F40"/>
    <mergeCell ref="F61:L66"/>
    <mergeCell ref="D37:F37"/>
    <mergeCell ref="D38:F38"/>
    <mergeCell ref="D39:F39"/>
    <mergeCell ref="D41:F41"/>
    <mergeCell ref="D42:F42"/>
    <mergeCell ref="E45:AR45"/>
    <mergeCell ref="E47:AR47"/>
    <mergeCell ref="E49:AR49"/>
    <mergeCell ref="E51:AR51"/>
    <mergeCell ref="E53:AR53"/>
    <mergeCell ref="E55:AR55"/>
  </mergeCells>
  <phoneticPr fontId="23" type="noConversion"/>
  <printOptions horizontalCentered="1" verticalCentered="1"/>
  <pageMargins left="0" right="0.09" top="0.96" bottom="0" header="0.45" footer="0"/>
  <pageSetup scale="37" orientation="landscape" r:id="rId1"/>
  <headerFooter>
    <oddHeader>&amp;C&amp;"Calibri,Bold"&amp;24&amp;K000000UTAH DEPARTMENT OF HEALTH_x000D_HOSPITAL DATA SUMMARY SCHEDULE_x000D_FOR MEDICAID STATE PLAN RATE YEAR ENDED SEPTEMBER 30, &amp;A</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2009</vt:lpstr>
      <vt:lpstr>'2009'!Print_Area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Kerby</dc:creator>
  <cp:lastModifiedBy>Heidi</cp:lastModifiedBy>
  <cp:lastPrinted>2012-10-01T21:05:42Z</cp:lastPrinted>
  <dcterms:created xsi:type="dcterms:W3CDTF">2010-06-07T15:32:21Z</dcterms:created>
  <dcterms:modified xsi:type="dcterms:W3CDTF">2012-10-01T21:11:04Z</dcterms:modified>
</cp:coreProperties>
</file>