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39446EB8-48A5-4925-9427-5559E2A26399}" xr6:coauthVersionLast="36" xr6:coauthVersionMax="36" xr10:uidLastSave="{00000000-0000-0000-0000-000000000000}"/>
  <bookViews>
    <workbookView xWindow="0" yWindow="0" windowWidth="28800" windowHeight="12225" tabRatio="808" xr2:uid="{00000000-000D-0000-FFFF-FFFF00000000}"/>
  </bookViews>
  <sheets>
    <sheet name="Survey" sheetId="18" r:id="rId1"/>
    <sheet name="FFP" sheetId="8" state="hidden" r:id="rId2"/>
  </sheets>
  <definedNames>
    <definedName name="Default__HospitalList" localSheetId="0" hidden="1">Survey!#REF!</definedName>
    <definedName name="FFP">FFP!$A$10:$E$430</definedName>
    <definedName name="Hospital_Name">Survey!$O$82:$X$90</definedName>
    <definedName name="_xlnm.Print_Area" localSheetId="0">Survey!$A$1:$H$51</definedName>
    <definedName name="Query_from_HCF_DW" localSheetId="0" hidden="1">Survey!$O$82:$X$90</definedName>
  </definedNames>
  <calcPr calcId="191029"/>
</workbook>
</file>

<file path=xl/calcChain.xml><?xml version="1.0" encoding="utf-8"?>
<calcChain xmlns="http://schemas.openxmlformats.org/spreadsheetml/2006/main">
  <c r="D32" i="18" l="1"/>
  <c r="C14" i="18"/>
  <c r="C15" i="18"/>
  <c r="C13" i="18"/>
  <c r="C12" i="18"/>
  <c r="C11" i="18"/>
  <c r="C10" i="18"/>
  <c r="D3" i="18"/>
  <c r="F22" i="18" s="1"/>
  <c r="B34" i="8"/>
  <c r="D26" i="18"/>
  <c r="D27" i="18"/>
  <c r="E26" i="18"/>
  <c r="E27" i="18"/>
  <c r="E32" i="18"/>
  <c r="F26" i="18"/>
  <c r="F27" i="18"/>
  <c r="F32" i="18"/>
  <c r="G26" i="18"/>
  <c r="G27" i="18"/>
  <c r="G32" i="18"/>
  <c r="H31" i="18"/>
  <c r="H30" i="18"/>
  <c r="H29" i="18"/>
  <c r="H25" i="18"/>
  <c r="H24" i="18"/>
  <c r="H23" i="1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F28" i="18" l="1"/>
  <c r="F33" i="18" s="1"/>
  <c r="F34" i="18" s="1"/>
  <c r="G28" i="18"/>
  <c r="G33" i="18" s="1"/>
  <c r="G34" i="18" s="1"/>
  <c r="E28" i="18"/>
  <c r="E33" i="18" s="1"/>
  <c r="E34" i="18" s="1"/>
  <c r="H32" i="18"/>
  <c r="H26" i="18"/>
  <c r="D22" i="18"/>
  <c r="E22" i="18"/>
  <c r="G22" i="18"/>
  <c r="H22" i="18"/>
  <c r="D28" i="18"/>
  <c r="H28" i="18" l="1"/>
  <c r="D33" i="18"/>
  <c r="D34" i="18" s="1"/>
  <c r="H34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Jones</author>
  </authors>
  <commentList>
    <comment ref="H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Date format
MM/DD/YYYY</t>
        </r>
      </text>
    </comment>
    <comment ref="H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Percent format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HCF-DW" type="1" refreshedVersion="6" background="1" saveData="1">
    <dbPr connection="DSN=HCF-DW;UID=STJONES;AUTHENTICATION=;" command="SELECT HospitalList.Provider_ID, HospitalList.Hospital_Name, HospitalList.Urban_Rural, HospitalList.County_Code_x000d__x000a_, CASE WHEN HospitalList.Provider_ID = '876000616019' THEN hcfsharedtables.DSH_Contacts.CFO_x000d__x000a_WHEN CHARACTER_LENGTH(hcfsharedtables.DSH_Contacts.CEO)&gt;0 THEN hcfsharedtables.DSH_Contacts.CEO_x000d__x000a_WHEN CHARACTER_LENGTH(hcfsharedtables.DSH_Contacts.CFO)&gt;0 THEN hcfsharedtables.DSH_Contacts.CFO_x000d__x000a_ELSE hcfsharedtables.DSH_Contacts.Contact_Name end AS MainContact,_x000d__x000a_ hcfsharedtables.DSH_Contacts.Address1_x000d__x000a_ , hcfsharedtables.DSH_Contacts.Address2_x000d__x000a_ , hcfsharedtables.DSH_Contacts.City_x000d__x000a_ , hcfsharedtables.DSH_Contacts.ZIP_x000d__x000a_ , hcfsharedtables.DSH_Contacts.Email1_x000d__x000a_FROM hcfsharedtables.HospitalList_x000d__x000a_INNER JOIN hcfsharedtables.DSH_Contacts_x000d__x000a_ON HospitalList.Provider_ID = hcfsharedtables.DSH_Contacts.Provider_ID_x000d__x000a_WHERE (HospitalList.Urban_Rural IN ('N','F','S') OR HospitalList.Provider_ID IN ('870270956005'))_x000d__x000a_AND CURRENT_DATE BETWEEN HospitalList.BeginDate AND HospitalList.EndDate_x000d__x000a__x000d__x000a_ORDER BY HospitalList.Provider_ID"/>
  </connection>
</connections>
</file>

<file path=xl/sharedStrings.xml><?xml version="1.0" encoding="utf-8"?>
<sst xmlns="http://schemas.openxmlformats.org/spreadsheetml/2006/main" count="140" uniqueCount="124">
  <si>
    <t>Hospital Name:</t>
  </si>
  <si>
    <t xml:space="preserve">Contact Person: </t>
  </si>
  <si>
    <t>Address:</t>
  </si>
  <si>
    <t>Utah Medicaid Provider #:</t>
  </si>
  <si>
    <t xml:space="preserve">Total </t>
  </si>
  <si>
    <t xml:space="preserve">Cost Conversion Factor </t>
  </si>
  <si>
    <t>Total Uncompensated Care Cost</t>
  </si>
  <si>
    <t>MEDICAID FFP RATES</t>
  </si>
  <si>
    <t>1976-77</t>
  </si>
  <si>
    <t>1978-79</t>
  </si>
  <si>
    <t>1980-81</t>
  </si>
  <si>
    <t>1982-83</t>
  </si>
  <si>
    <t>1984-85</t>
  </si>
  <si>
    <t>Hospital Allowed Charges for Medicaid (Utah Only)</t>
  </si>
  <si>
    <t>Hospital Allowed Charges for Medicaid (Non-Utah Only)</t>
  </si>
  <si>
    <t xml:space="preserve">Total Uncompensated Care </t>
  </si>
  <si>
    <t>Total Payment Related to this section</t>
  </si>
  <si>
    <t>Uncompensated Care Costs Minus Related Payments</t>
  </si>
  <si>
    <t>* Per Bruce Wood this figure is not available until the final 2010 figure is provided by CMS (11/4/2008)</t>
  </si>
  <si>
    <t xml:space="preserve">FEDERAL FISCAL YEAR  </t>
  </si>
  <si>
    <t>Last Filed Medicare Cost Report Information:</t>
  </si>
  <si>
    <t>Cost To Chg Ratio:</t>
  </si>
  <si>
    <t xml:space="preserve">E-mail Address of contact person:  </t>
  </si>
  <si>
    <t>Hospital Information</t>
  </si>
  <si>
    <t>Total x Cost Conversion Factor</t>
  </si>
  <si>
    <t>Cost Report Fiscal Yr. End:</t>
  </si>
  <si>
    <t>Ln #</t>
  </si>
  <si>
    <t>Sum charges</t>
  </si>
  <si>
    <t>Sum payments</t>
  </si>
  <si>
    <t>Total payments received for Uncompensated Care</t>
  </si>
  <si>
    <t>Hospital Charges for Uncompensated Care (as defined above)</t>
  </si>
  <si>
    <t>This section is designed to report the "uncompensated care" that you as a provider have rendered.
"Uncompensated Care" is defined in the Utah State Plan, Attachment 4.19A § 410.
Methodology:  Extraction of Uncompensated Care must reflect quarterly history</t>
  </si>
  <si>
    <r>
      <t>Total  Payments for Medicaid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(Utah Only)</t>
    </r>
  </si>
  <si>
    <r>
      <t>Total  Payments for Medicaid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(Non-Utah Only)</t>
    </r>
  </si>
  <si>
    <t>UTAH MEDICAID - QUARTERLY DSH SURVEY</t>
  </si>
  <si>
    <t>FEDERAL FISCAL YEAR</t>
  </si>
  <si>
    <t>MAX Allowable Rural</t>
  </si>
  <si>
    <t>MAX Allowable Frontier</t>
  </si>
  <si>
    <t>MAX Allowable Teach</t>
  </si>
  <si>
    <t>MAX Allowable Mental</t>
  </si>
  <si>
    <t>Cost Settlement</t>
  </si>
  <si>
    <t>20</t>
  </si>
  <si>
    <t>870212456005</t>
  </si>
  <si>
    <t>R</t>
  </si>
  <si>
    <t>19</t>
  </si>
  <si>
    <t>13</t>
  </si>
  <si>
    <t>870467930003</t>
  </si>
  <si>
    <t>10</t>
  </si>
  <si>
    <t>870270956005</t>
  </si>
  <si>
    <t>25</t>
  </si>
  <si>
    <t>09</t>
  </si>
  <si>
    <t>876000309018</t>
  </si>
  <si>
    <t>876000616019</t>
  </si>
  <si>
    <t>F</t>
  </si>
  <si>
    <t>01</t>
  </si>
  <si>
    <t>870222074005</t>
  </si>
  <si>
    <t>876000545001</t>
  </si>
  <si>
    <t>(Ln 4 x Ln 5)</t>
  </si>
  <si>
    <t>Information for the history of the rates is located at: G:\ReimbUnit\DSH\_Federal\_DshHistory</t>
  </si>
  <si>
    <t>N</t>
  </si>
  <si>
    <t>Provider to complete "gold" cells</t>
  </si>
  <si>
    <t>(Source: Wkst S-10, line 1) 
or
(Source: Worksheet C, Part I line 200 column 3 divided by line 200 column 8)</t>
  </si>
  <si>
    <t>Provider_ID</t>
  </si>
  <si>
    <t>Hospital_Name</t>
  </si>
  <si>
    <t>Urban_Rural</t>
  </si>
  <si>
    <t>County_Code</t>
  </si>
  <si>
    <t>GUNNISON VALLEY HOSPITAL</t>
  </si>
  <si>
    <t>GARFIELD MEMORIAL HOSP</t>
  </si>
  <si>
    <t>MILFORD VALLEY MEM HOSP</t>
  </si>
  <si>
    <t>KANE COUNTY HOSPITAL</t>
  </si>
  <si>
    <t>SAN JUAN HOSPITAL</t>
  </si>
  <si>
    <t>BEAVER VALLEY HOSPITAL</t>
  </si>
  <si>
    <t>UTAH STATE HOSPITAL</t>
  </si>
  <si>
    <t>S</t>
  </si>
  <si>
    <t>MOAB REGIONAL HOSPITAL</t>
  </si>
  <si>
    <t>MainContact</t>
  </si>
  <si>
    <t>Address1</t>
  </si>
  <si>
    <t>Address2</t>
  </si>
  <si>
    <t>City</t>
  </si>
  <si>
    <t>ZIP</t>
  </si>
  <si>
    <t>Email1</t>
  </si>
  <si>
    <t>Brian C Murray</t>
  </si>
  <si>
    <t>PO Box 759</t>
  </si>
  <si>
    <t>64 East 100 North</t>
  </si>
  <si>
    <t>Gunnison</t>
  </si>
  <si>
    <t>84634</t>
  </si>
  <si>
    <t>brianm@gvhospital.org</t>
  </si>
  <si>
    <t>Craig Val Davidson</t>
  </si>
  <si>
    <t>PO Box 1670</t>
  </si>
  <si>
    <t>Beaver</t>
  </si>
  <si>
    <t>84713</t>
  </si>
  <si>
    <t>450 West Williams Way</t>
  </si>
  <si>
    <t>Moab</t>
  </si>
  <si>
    <t>84532</t>
  </si>
  <si>
    <t>Stephen Howells</t>
  </si>
  <si>
    <t>355 North Main Street</t>
  </si>
  <si>
    <t>Kanab</t>
  </si>
  <si>
    <t>84741</t>
  </si>
  <si>
    <t>showells@kchosp.net</t>
  </si>
  <si>
    <t>Alberto Vasquez</t>
  </si>
  <si>
    <t>200 North 400 East</t>
  </si>
  <si>
    <t>Panguitch</t>
  </si>
  <si>
    <t>84759</t>
  </si>
  <si>
    <t>alberto.vasquez@imail.org</t>
  </si>
  <si>
    <t>Robert Burton</t>
  </si>
  <si>
    <t>1300 East Center Street</t>
  </si>
  <si>
    <t>Provo</t>
  </si>
  <si>
    <t>rtburton@utah.gov</t>
  </si>
  <si>
    <t>Box 308</t>
  </si>
  <si>
    <t>364 West 100 North</t>
  </si>
  <si>
    <t>Monticello</t>
  </si>
  <si>
    <t>84535</t>
  </si>
  <si>
    <t>PO Box 640</t>
  </si>
  <si>
    <t>Milford</t>
  </si>
  <si>
    <t>84751</t>
  </si>
  <si>
    <t>tmoss@beaverhospital.net</t>
  </si>
  <si>
    <t>Rick White</t>
  </si>
  <si>
    <t>rickw@mrhmoab.org</t>
  </si>
  <si>
    <t>870271937100</t>
  </si>
  <si>
    <t>84606</t>
  </si>
  <si>
    <t>Oliver Crane</t>
  </si>
  <si>
    <t>fcrofts@sjhsd.org</t>
  </si>
  <si>
    <t>(Ln 6 - Ln 10)</t>
  </si>
  <si>
    <t>(Ln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</si>
</sst>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</numFmts>
  <fonts count="24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HLV"/>
    </font>
    <font>
      <sz val="10"/>
      <name val="HLV"/>
    </font>
    <font>
      <b/>
      <sz val="10"/>
      <color indexed="8"/>
      <name val="HLV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HLV"/>
    </font>
    <font>
      <sz val="10"/>
      <color theme="0"/>
      <name val="HLV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/>
    <xf numFmtId="3" fontId="6" fillId="0" borderId="1" xfId="0" applyNumberFormat="1" applyFont="1" applyBorder="1" applyAlignment="1">
      <alignment horizontal="fill" wrapText="1"/>
    </xf>
    <xf numFmtId="3" fontId="5" fillId="0" borderId="1" xfId="0" applyNumberFormat="1" applyFont="1" applyBorder="1" applyAlignment="1">
      <alignment horizontal="fill" wrapText="1"/>
    </xf>
    <xf numFmtId="3" fontId="7" fillId="0" borderId="0" xfId="0" applyNumberFormat="1" applyFont="1" applyAlignment="1">
      <alignment horizontal="centerContinuous" wrapText="1"/>
    </xf>
    <xf numFmtId="0" fontId="9" fillId="2" borderId="0" xfId="0" applyNumberFormat="1" applyFont="1" applyFill="1" applyAlignment="1"/>
    <xf numFmtId="0" fontId="10" fillId="0" borderId="0" xfId="0" applyNumberFormat="1" applyFont="1"/>
    <xf numFmtId="0" fontId="5" fillId="0" borderId="0" xfId="0" applyFont="1"/>
    <xf numFmtId="0" fontId="8" fillId="0" borderId="0" xfId="0" applyFont="1"/>
    <xf numFmtId="3" fontId="3" fillId="0" borderId="0" xfId="0" applyNumberFormat="1" applyFont="1" applyAlignment="1"/>
    <xf numFmtId="14" fontId="5" fillId="0" borderId="0" xfId="0" quotePrefix="1" applyNumberFormat="1" applyFont="1" applyBorder="1" applyAlignment="1">
      <alignment horizontal="left"/>
    </xf>
    <xf numFmtId="3" fontId="5" fillId="0" borderId="0" xfId="0" applyNumberFormat="1" applyFont="1" applyBorder="1"/>
    <xf numFmtId="3" fontId="3" fillId="0" borderId="0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fill" wrapText="1"/>
    </xf>
    <xf numFmtId="3" fontId="3" fillId="0" borderId="1" xfId="0" applyNumberFormat="1" applyFont="1" applyBorder="1" applyAlignment="1">
      <alignment horizontal="fill" wrapText="1"/>
    </xf>
    <xf numFmtId="3" fontId="5" fillId="0" borderId="1" xfId="0" applyNumberFormat="1" applyFont="1" applyBorder="1"/>
    <xf numFmtId="3" fontId="7" fillId="0" borderId="0" xfId="0" applyNumberFormat="1" applyFont="1" applyBorder="1" applyAlignment="1">
      <alignment horizontal="centerContinuous" wrapText="1"/>
    </xf>
    <xf numFmtId="3" fontId="8" fillId="0" borderId="0" xfId="0" applyNumberFormat="1" applyFont="1" applyAlignment="1">
      <alignment horizontal="centerContinuous"/>
    </xf>
    <xf numFmtId="0" fontId="12" fillId="0" borderId="0" xfId="0" applyFont="1" applyBorder="1" applyAlignment="1">
      <alignment horizontal="centerContinuous"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11" fillId="2" borderId="2" xfId="0" applyNumberFormat="1" applyFont="1" applyFill="1" applyBorder="1" applyAlignment="1">
      <alignment horizontal="center"/>
    </xf>
    <xf numFmtId="165" fontId="11" fillId="2" borderId="2" xfId="2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4" fillId="0" borderId="0" xfId="0" quotePrefix="1" applyNumberFormat="1" applyFont="1" applyAlignment="1">
      <alignment horizontal="right"/>
    </xf>
    <xf numFmtId="3" fontId="14" fillId="0" borderId="0" xfId="0" applyNumberFormat="1" applyFont="1"/>
    <xf numFmtId="0" fontId="12" fillId="3" borderId="2" xfId="0" applyFont="1" applyFill="1" applyBorder="1" applyAlignment="1">
      <alignment horizontal="centerContinuous" vertical="center" wrapText="1"/>
    </xf>
    <xf numFmtId="3" fontId="12" fillId="3" borderId="2" xfId="0" applyNumberFormat="1" applyFont="1" applyFill="1" applyBorder="1" applyAlignment="1">
      <alignment horizontal="centerContinuous" vertical="center" wrapText="1"/>
    </xf>
    <xf numFmtId="3" fontId="14" fillId="0" borderId="0" xfId="0" quotePrefix="1" applyNumberFormat="1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/>
    <xf numFmtId="3" fontId="14" fillId="0" borderId="0" xfId="0" applyNumberFormat="1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wrapText="1"/>
    </xf>
    <xf numFmtId="164" fontId="12" fillId="0" borderId="2" xfId="0" applyNumberFormat="1" applyFont="1" applyFill="1" applyBorder="1" applyAlignment="1"/>
    <xf numFmtId="10" fontId="14" fillId="0" borderId="2" xfId="0" applyNumberFormat="1" applyFont="1" applyFill="1" applyBorder="1" applyAlignment="1">
      <alignment horizontal="right" wrapText="1"/>
    </xf>
    <xf numFmtId="164" fontId="12" fillId="0" borderId="2" xfId="0" applyNumberFormat="1" applyFont="1" applyFill="1" applyBorder="1" applyAlignment="1">
      <alignment horizontal="right" wrapText="1"/>
    </xf>
    <xf numFmtId="164" fontId="12" fillId="0" borderId="2" xfId="0" applyNumberFormat="1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/>
    </xf>
    <xf numFmtId="3" fontId="12" fillId="0" borderId="0" xfId="0" quotePrefix="1" applyNumberFormat="1" applyFont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wrapText="1"/>
    </xf>
    <xf numFmtId="164" fontId="14" fillId="0" borderId="3" xfId="0" quotePrefix="1" applyNumberFormat="1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/>
    <xf numFmtId="0" fontId="14" fillId="0" borderId="0" xfId="0" applyFont="1" applyBorder="1"/>
    <xf numFmtId="3" fontId="12" fillId="0" borderId="0" xfId="0" quotePrefix="1" applyNumberFormat="1" applyFont="1" applyBorder="1" applyAlignment="1">
      <alignment horizontal="left"/>
    </xf>
    <xf numFmtId="3" fontId="14" fillId="0" borderId="0" xfId="0" quotePrefix="1" applyNumberFormat="1" applyFont="1" applyBorder="1" applyAlignment="1">
      <alignment horizontal="left"/>
    </xf>
    <xf numFmtId="164" fontId="15" fillId="0" borderId="0" xfId="0" quotePrefix="1" applyNumberFormat="1" applyFont="1" applyFill="1" applyBorder="1" applyAlignment="1">
      <alignment horizontal="right" vertical="center"/>
    </xf>
    <xf numFmtId="0" fontId="14" fillId="0" borderId="0" xfId="0" applyFont="1"/>
    <xf numFmtId="3" fontId="12" fillId="0" borderId="0" xfId="0" quotePrefix="1" applyNumberFormat="1" applyFont="1" applyAlignment="1">
      <alignment horizontal="right"/>
    </xf>
    <xf numFmtId="3" fontId="14" fillId="0" borderId="0" xfId="0" quotePrefix="1" applyNumberFormat="1" applyFont="1" applyAlignment="1">
      <alignment horizontal="right"/>
    </xf>
    <xf numFmtId="3" fontId="17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 vertical="top" indent="1"/>
    </xf>
    <xf numFmtId="164" fontId="14" fillId="4" borderId="2" xfId="0" applyNumberFormat="1" applyFont="1" applyFill="1" applyBorder="1" applyAlignment="1">
      <alignment horizontal="right" wrapText="1"/>
    </xf>
    <xf numFmtId="10" fontId="14" fillId="4" borderId="2" xfId="0" applyNumberFormat="1" applyFont="1" applyFill="1" applyBorder="1" applyAlignment="1">
      <alignment horizontal="right" wrapText="1"/>
    </xf>
    <xf numFmtId="0" fontId="12" fillId="0" borderId="0" xfId="0" quotePrefix="1" applyFont="1" applyAlignment="1">
      <alignment horizontal="center"/>
    </xf>
    <xf numFmtId="0" fontId="11" fillId="2" borderId="2" xfId="0" applyNumberFormat="1" applyFont="1" applyFill="1" applyBorder="1" applyAlignment="1">
      <alignment horizontal="center" wrapText="1"/>
    </xf>
    <xf numFmtId="3" fontId="12" fillId="0" borderId="4" xfId="0" applyNumberFormat="1" applyFont="1" applyBorder="1" applyAlignment="1"/>
    <xf numFmtId="3" fontId="12" fillId="0" borderId="5" xfId="0" applyNumberFormat="1" applyFont="1" applyBorder="1" applyAlignment="1"/>
    <xf numFmtId="3" fontId="12" fillId="0" borderId="6" xfId="0" applyNumberFormat="1" applyFont="1" applyBorder="1" applyAlignment="1"/>
    <xf numFmtId="0" fontId="1" fillId="0" borderId="0" xfId="0" applyFont="1"/>
    <xf numFmtId="0" fontId="22" fillId="0" borderId="0" xfId="0" applyNumberFormat="1" applyFont="1" applyFill="1"/>
    <xf numFmtId="0" fontId="23" fillId="0" borderId="12" xfId="0" applyFont="1" applyFill="1" applyBorder="1"/>
    <xf numFmtId="3" fontId="12" fillId="0" borderId="5" xfId="0" applyNumberFormat="1" applyFont="1" applyBorder="1"/>
    <xf numFmtId="3" fontId="12" fillId="0" borderId="5" xfId="0" quotePrefix="1" applyNumberFormat="1" applyFont="1" applyBorder="1" applyAlignment="1">
      <alignment horizontal="left"/>
    </xf>
    <xf numFmtId="165" fontId="11" fillId="2" borderId="2" xfId="2" applyNumberFormat="1" applyFont="1" applyFill="1" applyBorder="1" applyAlignment="1" applyProtection="1">
      <alignment horizontal="center"/>
      <protection locked="0"/>
    </xf>
    <xf numFmtId="0" fontId="21" fillId="2" borderId="7" xfId="0" applyNumberFormat="1" applyFont="1" applyFill="1" applyBorder="1" applyAlignment="1">
      <alignment horizontal="left"/>
    </xf>
    <xf numFmtId="44" fontId="5" fillId="0" borderId="0" xfId="2" applyFont="1"/>
    <xf numFmtId="44" fontId="8" fillId="0" borderId="0" xfId="2" applyFont="1"/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0" fontId="15" fillId="5" borderId="2" xfId="3" applyNumberFormat="1" applyFont="1" applyFill="1" applyBorder="1" applyAlignment="1" applyProtection="1">
      <alignment horizontal="center"/>
      <protection locked="0"/>
    </xf>
    <xf numFmtId="164" fontId="14" fillId="5" borderId="2" xfId="0" applyNumberFormat="1" applyFont="1" applyFill="1" applyBorder="1" applyAlignment="1" applyProtection="1">
      <alignment wrapText="1"/>
      <protection locked="0"/>
    </xf>
    <xf numFmtId="164" fontId="14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14" fillId="5" borderId="8" xfId="0" applyNumberFormat="1" applyFont="1" applyFill="1" applyBorder="1" applyAlignment="1" applyProtection="1">
      <alignment horizontal="center" vertical="center"/>
      <protection locked="0"/>
    </xf>
    <xf numFmtId="0" fontId="14" fillId="5" borderId="9" xfId="0" applyNumberFormat="1" applyFont="1" applyFill="1" applyBorder="1" applyAlignment="1" applyProtection="1">
      <alignment horizontal="center" vertical="center"/>
      <protection locked="0"/>
    </xf>
    <xf numFmtId="0" fontId="14" fillId="5" borderId="10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quotePrefix="1" applyNumberFormat="1" applyFont="1" applyBorder="1" applyAlignment="1">
      <alignment horizontal="left" wrapText="1"/>
    </xf>
    <xf numFmtId="3" fontId="12" fillId="0" borderId="11" xfId="0" quotePrefix="1" applyNumberFormat="1" applyFont="1" applyBorder="1" applyAlignment="1">
      <alignment horizontal="right" vertical="top" wrapText="1"/>
    </xf>
    <xf numFmtId="3" fontId="12" fillId="0" borderId="0" xfId="0" quotePrefix="1" applyNumberFormat="1" applyFont="1" applyBorder="1" applyAlignment="1">
      <alignment horizontal="right" vertical="top" wrapText="1"/>
    </xf>
    <xf numFmtId="3" fontId="14" fillId="5" borderId="0" xfId="0" quotePrefix="1" applyNumberFormat="1" applyFont="1" applyFill="1" applyAlignment="1">
      <alignment horizontal="center"/>
    </xf>
    <xf numFmtId="49" fontId="14" fillId="5" borderId="8" xfId="0" applyNumberFormat="1" applyFont="1" applyFill="1" applyBorder="1" applyAlignment="1" applyProtection="1">
      <alignment horizontal="center" vertical="center"/>
      <protection locked="0"/>
    </xf>
    <xf numFmtId="49" fontId="14" fillId="5" borderId="9" xfId="0" applyNumberFormat="1" applyFont="1" applyFill="1" applyBorder="1" applyAlignment="1" applyProtection="1">
      <alignment horizontal="center" vertical="center"/>
      <protection locked="0"/>
    </xf>
    <xf numFmtId="49" fontId="14" fillId="5" borderId="10" xfId="0" applyNumberFormat="1" applyFont="1" applyFill="1" applyBorder="1" applyAlignment="1" applyProtection="1">
      <alignment horizontal="center" vertical="center"/>
      <protection locked="0"/>
    </xf>
    <xf numFmtId="166" fontId="14" fillId="6" borderId="8" xfId="1" applyNumberFormat="1" applyFont="1" applyFill="1" applyBorder="1" applyAlignment="1" applyProtection="1">
      <alignment horizontal="left" vertical="center"/>
    </xf>
    <xf numFmtId="166" fontId="14" fillId="6" borderId="9" xfId="1" applyNumberFormat="1" applyFont="1" applyFill="1" applyBorder="1" applyAlignment="1" applyProtection="1">
      <alignment horizontal="left" vertical="center"/>
    </xf>
    <xf numFmtId="166" fontId="14" fillId="6" borderId="10" xfId="1" applyNumberFormat="1" applyFont="1" applyFill="1" applyBorder="1" applyAlignment="1" applyProtection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0</xdr:rowOff>
    </xdr:from>
    <xdr:to>
      <xdr:col>7</xdr:col>
      <xdr:colOff>1047750</xdr:colOff>
      <xdr:row>51</xdr:row>
      <xdr:rowOff>19050</xdr:rowOff>
    </xdr:to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57200" y="10191750"/>
          <a:ext cx="10982325" cy="27813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CERTIFICATION</a:t>
          </a: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I declare that I have examined this worksheet, and to the best of my knowledge and belief, it is true, correct, complete, and in agreement with the books and records maintained by the facility.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 __________________________________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Signature of Officer / Administrator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Title: ______________________________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Date:  _____________________________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HCF-DW" connectionId="1" xr16:uid="{00000000-0016-0000-00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Provider_ID" tableColumnId="1"/>
      <queryTableField id="2" name="Hospital_Name" tableColumnId="2"/>
      <queryTableField id="3" name="Urban_Rural" tableColumnId="3"/>
      <queryTableField id="4" name="County_Code" tableColumnId="4"/>
      <queryTableField id="5" name="MainContact" tableColumnId="5"/>
      <queryTableField id="6" name="Address1" tableColumnId="6"/>
      <queryTableField id="7" name="Address2" tableColumnId="7"/>
      <queryTableField id="8" name="City" tableColumnId="8"/>
      <queryTableField id="9" name="ZIP" tableColumnId="9"/>
      <queryTableField id="10" name="Email1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from_HCF_DW" displayName="Table_Query_from_HCF_DW" ref="O82:X90" tableType="queryTable" totalsRowShown="0" headerRowDxfId="11" dataDxfId="10">
  <autoFilter ref="O82:X90" xr:uid="{00000000-0009-0000-0100-000001000000}"/>
  <tableColumns count="10">
    <tableColumn id="1" xr3:uid="{00000000-0010-0000-0000-000001000000}" uniqueName="1" name="Provider_ID" queryTableFieldId="1" dataDxfId="9"/>
    <tableColumn id="2" xr3:uid="{00000000-0010-0000-0000-000002000000}" uniqueName="2" name="Hospital_Name" queryTableFieldId="2" dataDxfId="8"/>
    <tableColumn id="3" xr3:uid="{00000000-0010-0000-0000-000003000000}" uniqueName="3" name="Urban_Rural" queryTableFieldId="3" dataDxfId="7"/>
    <tableColumn id="4" xr3:uid="{00000000-0010-0000-0000-000004000000}" uniqueName="4" name="County_Code" queryTableFieldId="4" dataDxfId="6"/>
    <tableColumn id="5" xr3:uid="{00000000-0010-0000-0000-000005000000}" uniqueName="5" name="MainContact" queryTableFieldId="5" dataDxfId="5"/>
    <tableColumn id="6" xr3:uid="{00000000-0010-0000-0000-000006000000}" uniqueName="6" name="Address1" queryTableFieldId="6" dataDxfId="4"/>
    <tableColumn id="7" xr3:uid="{00000000-0010-0000-0000-000007000000}" uniqueName="7" name="Address2" queryTableFieldId="7" dataDxfId="3"/>
    <tableColumn id="8" xr3:uid="{00000000-0010-0000-0000-000008000000}" uniqueName="8" name="City" queryTableFieldId="8" dataDxfId="2"/>
    <tableColumn id="9" xr3:uid="{00000000-0010-0000-0000-000009000000}" uniqueName="9" name="ZIP" queryTableFieldId="9" dataDxfId="1"/>
    <tableColumn id="10" xr3:uid="{00000000-0010-0000-0000-00000A000000}" uniqueName="10" name="Email1" queryTableFieldId="1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0"/>
  <sheetViews>
    <sheetView tabSelected="1" zoomScale="120" zoomScaleNormal="120" workbookViewId="0">
      <selection activeCell="D3" sqref="D3"/>
    </sheetView>
  </sheetViews>
  <sheetFormatPr defaultColWidth="8.85546875" defaultRowHeight="12.75"/>
  <cols>
    <col min="1" max="1" width="6.28515625" style="21" customWidth="1"/>
    <col min="2" max="2" width="59.28515625" style="9" customWidth="1"/>
    <col min="3" max="3" width="18" style="9" customWidth="1"/>
    <col min="4" max="4" width="15.5703125" style="9" customWidth="1"/>
    <col min="5" max="5" width="17" style="9" customWidth="1"/>
    <col min="6" max="6" width="15.7109375" style="9" customWidth="1"/>
    <col min="7" max="7" width="16.85546875" style="9" customWidth="1"/>
    <col min="8" max="8" width="16.28515625" style="9" customWidth="1"/>
    <col min="9" max="9" width="8.85546875" style="9"/>
    <col min="10" max="12" width="9" style="9" customWidth="1"/>
    <col min="13" max="13" width="13.7109375" style="9" bestFit="1" customWidth="1"/>
    <col min="14" max="14" width="14.28515625" style="9" customWidth="1"/>
    <col min="15" max="15" width="14.140625" style="9" hidden="1" customWidth="1"/>
    <col min="16" max="16" width="28.5703125" style="9" hidden="1" customWidth="1"/>
    <col min="17" max="17" width="14.5703125" style="9" hidden="1" customWidth="1"/>
    <col min="18" max="18" width="15.5703125" style="9" hidden="1" customWidth="1"/>
    <col min="19" max="19" width="17.42578125" style="9" hidden="1" customWidth="1"/>
    <col min="20" max="20" width="21.5703125" style="9" hidden="1" customWidth="1"/>
    <col min="21" max="21" width="17.85546875" style="9" hidden="1" customWidth="1"/>
    <col min="22" max="22" width="9.42578125" style="9" hidden="1" customWidth="1"/>
    <col min="23" max="23" width="6.42578125" style="9" hidden="1" customWidth="1"/>
    <col min="24" max="24" width="23.42578125" style="9" hidden="1" customWidth="1"/>
    <col min="25" max="25" width="17" style="9" customWidth="1"/>
    <col min="26" max="26" width="29.85546875" style="9" customWidth="1"/>
    <col min="27" max="27" width="20.28515625" style="9" customWidth="1"/>
    <col min="28" max="28" width="12" style="9" customWidth="1"/>
    <col min="29" max="29" width="7.140625" style="9" customWidth="1"/>
    <col min="30" max="30" width="8.85546875" style="9" customWidth="1"/>
    <col min="31" max="16384" width="8.85546875" style="9"/>
  </cols>
  <sheetData>
    <row r="1" spans="1:8" ht="26.25">
      <c r="A1" s="28" t="s">
        <v>34</v>
      </c>
      <c r="B1" s="29"/>
      <c r="C1" s="30"/>
      <c r="D1" s="30"/>
      <c r="E1" s="31"/>
      <c r="F1" s="30"/>
      <c r="G1" s="30"/>
      <c r="H1" s="30"/>
    </row>
    <row r="2" spans="1:8">
      <c r="B2" s="23"/>
      <c r="C2" s="3"/>
      <c r="D2" s="3"/>
      <c r="E2" s="1"/>
      <c r="F2" s="3"/>
      <c r="G2" s="3"/>
      <c r="H2" s="3"/>
    </row>
    <row r="3" spans="1:8" ht="20.25">
      <c r="B3" s="22"/>
      <c r="C3" s="32" t="s">
        <v>19</v>
      </c>
      <c r="D3" s="81">
        <f ca="1">YEAR(NOW())</f>
        <v>2020</v>
      </c>
      <c r="E3" s="1"/>
    </row>
    <row r="4" spans="1:8">
      <c r="B4" s="3"/>
      <c r="C4" s="3"/>
      <c r="D4" s="3"/>
      <c r="E4" s="1"/>
    </row>
    <row r="5" spans="1:8" ht="15.75">
      <c r="B5" s="21"/>
      <c r="C5" s="33"/>
      <c r="D5" s="33"/>
      <c r="E5" s="55"/>
      <c r="F5" s="93" t="s">
        <v>60</v>
      </c>
      <c r="G5" s="93"/>
      <c r="H5" s="93"/>
    </row>
    <row r="6" spans="1:8" ht="15.75">
      <c r="B6" s="33"/>
      <c r="C6" s="33"/>
      <c r="D6" s="33"/>
      <c r="E6" s="55"/>
      <c r="F6"/>
      <c r="G6"/>
      <c r="H6"/>
    </row>
    <row r="7" spans="1:8" ht="23.25">
      <c r="B7" s="63" t="s">
        <v>23</v>
      </c>
      <c r="C7" s="56"/>
      <c r="D7" s="57"/>
      <c r="E7" s="57"/>
      <c r="F7" s="58"/>
      <c r="G7" s="33"/>
      <c r="H7" s="59" t="s">
        <v>20</v>
      </c>
    </row>
    <row r="8" spans="1:8" ht="16.5" thickBot="1">
      <c r="B8" s="54"/>
      <c r="C8" s="60"/>
      <c r="D8" s="60"/>
      <c r="E8" s="60"/>
      <c r="F8" s="60"/>
      <c r="G8" s="60"/>
      <c r="H8" s="60"/>
    </row>
    <row r="9" spans="1:8" s="10" customFormat="1" ht="19.899999999999999" customHeight="1" thickBot="1">
      <c r="A9" s="21"/>
      <c r="B9" s="70" t="s">
        <v>3</v>
      </c>
      <c r="C9" s="94" t="s">
        <v>62</v>
      </c>
      <c r="D9" s="95"/>
      <c r="E9" s="96"/>
      <c r="F9" s="33"/>
      <c r="G9" s="61" t="s">
        <v>25</v>
      </c>
      <c r="H9" s="82"/>
    </row>
    <row r="10" spans="1:8" s="10" customFormat="1" ht="19.899999999999999" customHeight="1" thickBot="1">
      <c r="A10" s="21"/>
      <c r="B10" s="75" t="s">
        <v>0</v>
      </c>
      <c r="C10" s="97" t="str">
        <f>IF(ISERROR(VLOOKUP(C9,Hospital_Name,2,FALSE)),"",VLOOKUP(C9,Hospital_Name,2,FALSE))</f>
        <v>Hospital_Name</v>
      </c>
      <c r="D10" s="98"/>
      <c r="E10" s="99"/>
      <c r="F10" s="62"/>
      <c r="G10" s="61" t="s">
        <v>21</v>
      </c>
      <c r="H10" s="83"/>
    </row>
    <row r="11" spans="1:8" ht="19.899999999999999" customHeight="1" thickBot="1">
      <c r="B11" s="70" t="s">
        <v>1</v>
      </c>
      <c r="C11" s="87" t="str">
        <f>IF(ISERROR(VLOOKUP(C9,Hospital_Name,5,FALSE)),"",VLOOKUP(C9,Hospital_Name,5,FALSE))</f>
        <v>MainContact</v>
      </c>
      <c r="D11" s="88"/>
      <c r="E11" s="89"/>
      <c r="F11" s="91" t="s">
        <v>61</v>
      </c>
      <c r="G11" s="92"/>
      <c r="H11" s="92"/>
    </row>
    <row r="12" spans="1:8" s="10" customFormat="1" ht="19.899999999999999" customHeight="1" thickBot="1">
      <c r="A12" s="21"/>
      <c r="B12" s="76" t="s">
        <v>22</v>
      </c>
      <c r="C12" s="87" t="str">
        <f>IF(ISERROR(VLOOKUP(C9,Hospital_Name,10,FALSE)),"",VLOOKUP(C9,Hospital_Name,10,FALSE))</f>
        <v>Email1</v>
      </c>
      <c r="D12" s="88"/>
      <c r="E12" s="89"/>
      <c r="F12" s="91"/>
      <c r="G12" s="92"/>
      <c r="H12" s="92"/>
    </row>
    <row r="13" spans="1:8" s="10" customFormat="1" ht="19.899999999999999" customHeight="1" thickBot="1">
      <c r="A13" s="21"/>
      <c r="B13" s="71" t="s">
        <v>2</v>
      </c>
      <c r="C13" s="87" t="str">
        <f>IF(ISERROR(VLOOKUP(C9,Hospital_Name,6,FALSE)),"",VLOOKUP(C9,Hospital_Name,6,FALSE))</f>
        <v>Address1</v>
      </c>
      <c r="D13" s="88"/>
      <c r="E13" s="89"/>
      <c r="F13" s="91"/>
      <c r="G13" s="92"/>
      <c r="H13" s="92"/>
    </row>
    <row r="14" spans="1:8" ht="19.899999999999999" customHeight="1" thickBot="1">
      <c r="B14" s="71"/>
      <c r="C14" s="87" t="str">
        <f>IF(ISERROR(VLOOKUP(C9,Hospital_Name,7,FALSE)),"",IF(LEN(VLOOKUP(C9,Hospital_Name,7,FALSE))&gt;1,VLOOKUP(C9,Hospital_Name,7,FALSE),""))</f>
        <v>Address2</v>
      </c>
      <c r="D14" s="88"/>
      <c r="E14" s="89"/>
      <c r="F14" s="91"/>
      <c r="G14" s="92"/>
      <c r="H14" s="92"/>
    </row>
    <row r="15" spans="1:8" ht="19.899999999999999" customHeight="1" thickBot="1">
      <c r="B15" s="69"/>
      <c r="C15" s="87" t="str">
        <f>IF(ISERROR(VLOOKUP(C9,Hospital_Name,8,FALSE)),"",VLOOKUP(C9,Hospital_Name,8,FALSE)&amp;", UT, "&amp;VLOOKUP(C9,Hospital_Name,9,FALSE))</f>
        <v>City, UT, ZIP</v>
      </c>
      <c r="D15" s="88"/>
      <c r="E15" s="89"/>
      <c r="F15" s="91"/>
      <c r="G15" s="92"/>
      <c r="H15" s="92"/>
    </row>
    <row r="16" spans="1:8">
      <c r="B16" s="11"/>
      <c r="C16" s="12"/>
      <c r="D16" s="13"/>
      <c r="E16" s="2"/>
      <c r="F16" s="3"/>
      <c r="G16" s="3"/>
      <c r="H16" s="3"/>
    </row>
    <row r="17" spans="1:11" ht="20.25">
      <c r="B17" s="24" t="s">
        <v>15</v>
      </c>
      <c r="C17" s="3"/>
      <c r="D17" s="3"/>
      <c r="E17" s="1"/>
      <c r="F17" s="3"/>
      <c r="G17" s="3"/>
      <c r="H17" s="3"/>
    </row>
    <row r="18" spans="1:11" ht="4.9000000000000004" customHeight="1">
      <c r="B18" s="3"/>
      <c r="C18" s="3"/>
      <c r="D18" s="3"/>
      <c r="E18" s="1"/>
      <c r="F18" s="3"/>
      <c r="G18" s="3"/>
      <c r="H18" s="3"/>
    </row>
    <row r="19" spans="1:11" ht="48" customHeight="1">
      <c r="B19" s="90" t="s">
        <v>31</v>
      </c>
      <c r="C19" s="90"/>
      <c r="D19" s="90"/>
      <c r="E19" s="90"/>
      <c r="F19" s="90"/>
      <c r="G19" s="90"/>
      <c r="H19" s="90"/>
    </row>
    <row r="20" spans="1:11" ht="9" customHeight="1" thickBot="1">
      <c r="B20" s="4"/>
      <c r="C20" s="15"/>
      <c r="D20" s="15"/>
      <c r="E20" s="16"/>
      <c r="F20" s="5"/>
      <c r="G20" s="5"/>
      <c r="H20" s="17"/>
    </row>
    <row r="21" spans="1:11" s="10" customFormat="1" ht="9" customHeight="1">
      <c r="A21" s="21"/>
      <c r="B21" s="18"/>
      <c r="C21" s="19"/>
      <c r="D21" s="19"/>
      <c r="E21" s="19"/>
      <c r="F21" s="19"/>
      <c r="G21" s="19"/>
      <c r="H21" s="19"/>
    </row>
    <row r="22" spans="1:11" ht="49.9" customHeight="1">
      <c r="A22" s="67" t="s">
        <v>26</v>
      </c>
      <c r="B22" s="20"/>
      <c r="C22" s="33"/>
      <c r="D22" s="34" t="str">
        <f ca="1">"October thru December " &amp; $D$3-1</f>
        <v>October thru December 2019</v>
      </c>
      <c r="E22" s="34" t="str">
        <f ca="1">"January thru March " &amp; $D$3</f>
        <v>January thru March 2020</v>
      </c>
      <c r="F22" s="34" t="str">
        <f ca="1">"April thru June " &amp; $D$3</f>
        <v>April thru June 2020</v>
      </c>
      <c r="G22" s="34" t="str">
        <f ca="1">"July thru September " &amp; $D$3</f>
        <v>July thru September 2020</v>
      </c>
      <c r="H22" s="35" t="str">
        <f ca="1">"Cumulative Total for " &amp; $D$3</f>
        <v>Cumulative Total for 2020</v>
      </c>
      <c r="K22" s="79"/>
    </row>
    <row r="23" spans="1:11" s="10" customFormat="1" ht="15.75">
      <c r="A23" s="64">
        <v>1</v>
      </c>
      <c r="B23" s="36" t="s">
        <v>13</v>
      </c>
      <c r="C23" s="37"/>
      <c r="D23" s="84"/>
      <c r="E23" s="84"/>
      <c r="F23" s="84"/>
      <c r="G23" s="84"/>
      <c r="H23" s="38">
        <f>SUM(D23:G23)</f>
        <v>0</v>
      </c>
      <c r="K23" s="79"/>
    </row>
    <row r="24" spans="1:11" s="10" customFormat="1" ht="15.75">
      <c r="A24" s="64">
        <v>2</v>
      </c>
      <c r="B24" s="36" t="s">
        <v>14</v>
      </c>
      <c r="C24" s="37"/>
      <c r="D24" s="84"/>
      <c r="E24" s="84"/>
      <c r="F24" s="84"/>
      <c r="G24" s="84"/>
      <c r="H24" s="38">
        <f>SUM(D24:G24)</f>
        <v>0</v>
      </c>
      <c r="K24" s="80"/>
    </row>
    <row r="25" spans="1:11" s="10" customFormat="1" ht="30">
      <c r="A25" s="64">
        <v>3</v>
      </c>
      <c r="B25" s="36" t="s">
        <v>30</v>
      </c>
      <c r="C25" s="40"/>
      <c r="D25" s="84"/>
      <c r="E25" s="84"/>
      <c r="F25" s="84"/>
      <c r="G25" s="84"/>
      <c r="H25" s="38">
        <f>SUM(D25:G25)</f>
        <v>0</v>
      </c>
      <c r="K25" s="80"/>
    </row>
    <row r="26" spans="1:11" s="10" customFormat="1" ht="15.75">
      <c r="A26" s="64">
        <v>4</v>
      </c>
      <c r="B26" s="27" t="s">
        <v>4</v>
      </c>
      <c r="C26" s="41" t="s">
        <v>27</v>
      </c>
      <c r="D26" s="42">
        <f>SUM(D23:D25)</f>
        <v>0</v>
      </c>
      <c r="E26" s="42">
        <f>SUM(E23:E25)</f>
        <v>0</v>
      </c>
      <c r="F26" s="42">
        <f>SUM(F23:F25)</f>
        <v>0</v>
      </c>
      <c r="G26" s="42">
        <f>SUM(G23:G25)</f>
        <v>0</v>
      </c>
      <c r="H26" s="43">
        <f>SUM(D26:G26)</f>
        <v>0</v>
      </c>
      <c r="K26" s="80"/>
    </row>
    <row r="27" spans="1:11" s="10" customFormat="1" ht="15.75">
      <c r="A27" s="64">
        <v>5</v>
      </c>
      <c r="B27" s="39" t="s">
        <v>5</v>
      </c>
      <c r="C27" s="41"/>
      <c r="D27" s="44">
        <f>$H$10</f>
        <v>0</v>
      </c>
      <c r="E27" s="44">
        <f>$H$10</f>
        <v>0</v>
      </c>
      <c r="F27" s="44">
        <f>$H$10</f>
        <v>0</v>
      </c>
      <c r="G27" s="44">
        <f>$H$10</f>
        <v>0</v>
      </c>
      <c r="H27" s="66"/>
      <c r="K27" s="80"/>
    </row>
    <row r="28" spans="1:11" s="10" customFormat="1" ht="15.75">
      <c r="A28" s="64">
        <v>6</v>
      </c>
      <c r="B28" s="50" t="s">
        <v>24</v>
      </c>
      <c r="C28" s="41" t="s">
        <v>57</v>
      </c>
      <c r="D28" s="45">
        <f>D26*D27</f>
        <v>0</v>
      </c>
      <c r="E28" s="45">
        <f>E26*E27</f>
        <v>0</v>
      </c>
      <c r="F28" s="45">
        <f>F26*F27</f>
        <v>0</v>
      </c>
      <c r="G28" s="45">
        <f>G26*G27</f>
        <v>0</v>
      </c>
      <c r="H28" s="46">
        <f>SUM(D28:G28)</f>
        <v>0</v>
      </c>
      <c r="K28" s="80"/>
    </row>
    <row r="29" spans="1:11" s="10" customFormat="1" ht="15.75">
      <c r="A29" s="64">
        <v>7</v>
      </c>
      <c r="B29" s="47" t="s">
        <v>32</v>
      </c>
      <c r="C29" s="48"/>
      <c r="D29" s="85"/>
      <c r="E29" s="85"/>
      <c r="F29" s="85"/>
      <c r="G29" s="85"/>
      <c r="H29" s="49">
        <f t="shared" ref="H29:H34" si="0">SUM(D29:G29)</f>
        <v>0</v>
      </c>
      <c r="K29" s="80"/>
    </row>
    <row r="30" spans="1:11" s="10" customFormat="1" ht="15.75">
      <c r="A30" s="64">
        <v>8</v>
      </c>
      <c r="B30" s="47" t="s">
        <v>33</v>
      </c>
      <c r="C30" s="48"/>
      <c r="D30" s="85"/>
      <c r="E30" s="85"/>
      <c r="F30" s="85"/>
      <c r="G30" s="85"/>
      <c r="H30" s="49">
        <f t="shared" si="0"/>
        <v>0</v>
      </c>
      <c r="K30" s="80"/>
    </row>
    <row r="31" spans="1:11" s="10" customFormat="1" ht="15.75">
      <c r="A31" s="64">
        <v>9</v>
      </c>
      <c r="B31" s="36" t="s">
        <v>29</v>
      </c>
      <c r="C31" s="48"/>
      <c r="D31" s="85"/>
      <c r="E31" s="85"/>
      <c r="F31" s="85"/>
      <c r="G31" s="85"/>
      <c r="H31" s="49">
        <f t="shared" si="0"/>
        <v>0</v>
      </c>
      <c r="K31" s="80"/>
    </row>
    <row r="32" spans="1:11" s="10" customFormat="1" ht="15.75">
      <c r="A32" s="64">
        <v>10</v>
      </c>
      <c r="B32" s="50" t="s">
        <v>16</v>
      </c>
      <c r="C32" s="51" t="s">
        <v>28</v>
      </c>
      <c r="D32" s="45">
        <f>SUM(D29:D31)</f>
        <v>0</v>
      </c>
      <c r="E32" s="45">
        <f>SUM(E29:E31)</f>
        <v>0</v>
      </c>
      <c r="F32" s="45">
        <f>SUM(F29:F31)</f>
        <v>0</v>
      </c>
      <c r="G32" s="45">
        <f>SUM(G29:G31)</f>
        <v>0</v>
      </c>
      <c r="H32" s="45">
        <f t="shared" si="0"/>
        <v>0</v>
      </c>
    </row>
    <row r="33" spans="1:8" s="10" customFormat="1" ht="15.75">
      <c r="A33" s="64">
        <v>11</v>
      </c>
      <c r="B33" s="36" t="s">
        <v>17</v>
      </c>
      <c r="C33" s="52" t="s">
        <v>122</v>
      </c>
      <c r="D33" s="53">
        <f>D28-D32</f>
        <v>0</v>
      </c>
      <c r="E33" s="53">
        <f>E28-E32</f>
        <v>0</v>
      </c>
      <c r="F33" s="53">
        <f>F28-F32</f>
        <v>0</v>
      </c>
      <c r="G33" s="53">
        <f>G28-G32</f>
        <v>0</v>
      </c>
      <c r="H33" s="65"/>
    </row>
    <row r="34" spans="1:8" s="10" customFormat="1" ht="15.75">
      <c r="A34" s="64">
        <v>12</v>
      </c>
      <c r="B34" s="27" t="s">
        <v>6</v>
      </c>
      <c r="C34" s="51" t="s">
        <v>123</v>
      </c>
      <c r="D34" s="45">
        <f>D33</f>
        <v>0</v>
      </c>
      <c r="E34" s="45">
        <f t="shared" ref="E34:G34" si="1">E33</f>
        <v>0</v>
      </c>
      <c r="F34" s="45">
        <f t="shared" si="1"/>
        <v>0</v>
      </c>
      <c r="G34" s="45">
        <f t="shared" si="1"/>
        <v>0</v>
      </c>
      <c r="H34" s="45">
        <f t="shared" si="0"/>
        <v>0</v>
      </c>
    </row>
    <row r="35" spans="1:8" s="10" customFormat="1" ht="19.899999999999999" customHeight="1">
      <c r="A35" s="21"/>
      <c r="B35" s="14"/>
      <c r="C35" s="6"/>
    </row>
    <row r="36" spans="1:8">
      <c r="A36" s="9"/>
      <c r="C36" s="1"/>
    </row>
    <row r="39" spans="1:8" ht="39.6" customHeight="1"/>
    <row r="82" spans="15:24">
      <c r="O82" s="72" t="s">
        <v>62</v>
      </c>
      <c r="P82" s="72" t="s">
        <v>63</v>
      </c>
      <c r="Q82" s="72" t="s">
        <v>64</v>
      </c>
      <c r="R82" s="72" t="s">
        <v>65</v>
      </c>
      <c r="S82" s="72" t="s">
        <v>75</v>
      </c>
      <c r="T82" s="72" t="s">
        <v>76</v>
      </c>
      <c r="U82" s="72" t="s">
        <v>77</v>
      </c>
      <c r="V82" s="72" t="s">
        <v>78</v>
      </c>
      <c r="W82" s="72" t="s">
        <v>79</v>
      </c>
      <c r="X82" s="72" t="s">
        <v>80</v>
      </c>
    </row>
    <row r="83" spans="15:24">
      <c r="O83" s="9" t="s">
        <v>42</v>
      </c>
      <c r="P83" s="9" t="s">
        <v>66</v>
      </c>
      <c r="Q83" s="9" t="s">
        <v>59</v>
      </c>
      <c r="R83" s="9" t="s">
        <v>41</v>
      </c>
      <c r="S83" s="86" t="s">
        <v>81</v>
      </c>
      <c r="T83" s="86" t="s">
        <v>82</v>
      </c>
      <c r="U83" s="86" t="s">
        <v>83</v>
      </c>
      <c r="V83" s="86" t="s">
        <v>84</v>
      </c>
      <c r="W83" s="86" t="s">
        <v>85</v>
      </c>
      <c r="X83" s="86" t="s">
        <v>86</v>
      </c>
    </row>
    <row r="84" spans="15:24">
      <c r="O84" s="9" t="s">
        <v>55</v>
      </c>
      <c r="P84" s="9" t="s">
        <v>68</v>
      </c>
      <c r="Q84" s="9" t="s">
        <v>59</v>
      </c>
      <c r="R84" s="9" t="s">
        <v>54</v>
      </c>
      <c r="S84" s="86" t="s">
        <v>87</v>
      </c>
      <c r="T84" s="86" t="s">
        <v>112</v>
      </c>
      <c r="U84" s="86"/>
      <c r="V84" s="86" t="s">
        <v>113</v>
      </c>
      <c r="W84" s="86" t="s">
        <v>114</v>
      </c>
      <c r="X84" s="86" t="s">
        <v>115</v>
      </c>
    </row>
    <row r="85" spans="15:24">
      <c r="O85" s="9" t="s">
        <v>48</v>
      </c>
      <c r="P85" s="9" t="s">
        <v>74</v>
      </c>
      <c r="Q85" s="9" t="s">
        <v>43</v>
      </c>
      <c r="R85" s="9" t="s">
        <v>47</v>
      </c>
      <c r="S85" s="86" t="s">
        <v>116</v>
      </c>
      <c r="T85" s="86" t="s">
        <v>91</v>
      </c>
      <c r="U85" s="86"/>
      <c r="V85" s="86" t="s">
        <v>92</v>
      </c>
      <c r="W85" s="86" t="s">
        <v>93</v>
      </c>
      <c r="X85" s="86" t="s">
        <v>117</v>
      </c>
    </row>
    <row r="86" spans="15:24">
      <c r="O86" s="9" t="s">
        <v>118</v>
      </c>
      <c r="P86" s="9" t="s">
        <v>71</v>
      </c>
      <c r="Q86" s="9" t="s">
        <v>59</v>
      </c>
      <c r="R86" s="9" t="s">
        <v>54</v>
      </c>
      <c r="S86" s="86" t="s">
        <v>87</v>
      </c>
      <c r="T86" s="86" t="s">
        <v>88</v>
      </c>
      <c r="U86" s="86"/>
      <c r="V86" s="86" t="s">
        <v>89</v>
      </c>
      <c r="W86" s="86" t="s">
        <v>90</v>
      </c>
      <c r="X86" s="86" t="s">
        <v>115</v>
      </c>
    </row>
    <row r="87" spans="15:24">
      <c r="O87" s="9" t="s">
        <v>46</v>
      </c>
      <c r="P87" s="9" t="s">
        <v>69</v>
      </c>
      <c r="Q87" s="9" t="s">
        <v>59</v>
      </c>
      <c r="R87" s="9" t="s">
        <v>45</v>
      </c>
      <c r="S87" s="86" t="s">
        <v>94</v>
      </c>
      <c r="T87" s="86" t="s">
        <v>95</v>
      </c>
      <c r="U87" s="86"/>
      <c r="V87" s="86" t="s">
        <v>96</v>
      </c>
      <c r="W87" s="86" t="s">
        <v>97</v>
      </c>
      <c r="X87" s="86" t="s">
        <v>98</v>
      </c>
    </row>
    <row r="88" spans="15:24">
      <c r="O88" s="9" t="s">
        <v>51</v>
      </c>
      <c r="P88" s="9" t="s">
        <v>67</v>
      </c>
      <c r="Q88" s="9" t="s">
        <v>59</v>
      </c>
      <c r="R88" s="9" t="s">
        <v>50</v>
      </c>
      <c r="S88" s="86" t="s">
        <v>99</v>
      </c>
      <c r="T88" s="86" t="s">
        <v>100</v>
      </c>
      <c r="U88" s="86"/>
      <c r="V88" s="86" t="s">
        <v>101</v>
      </c>
      <c r="W88" s="86" t="s">
        <v>102</v>
      </c>
      <c r="X88" s="86" t="s">
        <v>103</v>
      </c>
    </row>
    <row r="89" spans="15:24">
      <c r="O89" s="9" t="s">
        <v>56</v>
      </c>
      <c r="P89" s="9" t="s">
        <v>72</v>
      </c>
      <c r="Q89" s="9" t="s">
        <v>73</v>
      </c>
      <c r="R89" s="9" t="s">
        <v>49</v>
      </c>
      <c r="S89" s="86" t="s">
        <v>104</v>
      </c>
      <c r="T89" s="86" t="s">
        <v>105</v>
      </c>
      <c r="U89" s="86"/>
      <c r="V89" s="86" t="s">
        <v>106</v>
      </c>
      <c r="W89" s="86" t="s">
        <v>119</v>
      </c>
      <c r="X89" s="86" t="s">
        <v>107</v>
      </c>
    </row>
    <row r="90" spans="15:24">
      <c r="O90" s="9" t="s">
        <v>52</v>
      </c>
      <c r="P90" s="9" t="s">
        <v>70</v>
      </c>
      <c r="Q90" s="9" t="s">
        <v>53</v>
      </c>
      <c r="R90" s="9" t="s">
        <v>44</v>
      </c>
      <c r="S90" s="86" t="s">
        <v>120</v>
      </c>
      <c r="T90" s="86" t="s">
        <v>108</v>
      </c>
      <c r="U90" s="86" t="s">
        <v>109</v>
      </c>
      <c r="V90" s="86" t="s">
        <v>110</v>
      </c>
      <c r="W90" s="86" t="s">
        <v>111</v>
      </c>
      <c r="X90" s="86" t="s">
        <v>121</v>
      </c>
    </row>
  </sheetData>
  <sheetProtection algorithmName="SHA-512" hashValue="zuXc1h5BT0kLFLErHdO0StghJg3HZ7roB0RNAirCEJ5Iq/Pi1g5aHWmqm6p8Wt/NUmZ2e1PXR0UApM6zR5TU3Q==" saltValue="eQcbSdzxcuURoxa/LdHqLA==" spinCount="100000" sheet="1" objects="1" scenarios="1"/>
  <mergeCells count="10">
    <mergeCell ref="C14:E14"/>
    <mergeCell ref="C15:E15"/>
    <mergeCell ref="B19:H19"/>
    <mergeCell ref="F11:H15"/>
    <mergeCell ref="F5:H5"/>
    <mergeCell ref="C9:E9"/>
    <mergeCell ref="C10:E10"/>
    <mergeCell ref="C11:E11"/>
    <mergeCell ref="C12:E12"/>
    <mergeCell ref="C13:E13"/>
  </mergeCells>
  <phoneticPr fontId="18" type="noConversion"/>
  <dataValidations xWindow="611" yWindow="294" count="1">
    <dataValidation type="list" allowBlank="1" showInputMessage="1" showErrorMessage="1" errorTitle="Error" error="Please select an ID from the drop down list." promptTitle="Select ID" prompt="Please select the proper ID for your facility" sqref="C9:E9" xr:uid="{00000000-0002-0000-0000-000000000000}">
      <formula1>$O$82:$O$90</formula1>
    </dataValidation>
  </dataValidations>
  <printOptions horizontalCentered="1"/>
  <pageMargins left="0.5" right="0.5" top="0.5" bottom="0.5" header="0.5" footer="0.5"/>
  <pageSetup scale="58" orientation="portrait" horizontalDpi="1200" verticalDpi="120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pane ySplit="4" topLeftCell="A19" activePane="bottomLeft" state="frozen"/>
      <selection pane="bottomLeft" activeCell="B45" sqref="B45"/>
    </sheetView>
  </sheetViews>
  <sheetFormatPr defaultRowHeight="12.75"/>
  <cols>
    <col min="2" max="2" width="10.140625" bestFit="1" customWidth="1"/>
    <col min="3" max="3" width="11.28515625" bestFit="1" customWidth="1"/>
    <col min="4" max="4" width="12.28515625" bestFit="1" customWidth="1"/>
    <col min="5" max="5" width="10.140625" customWidth="1"/>
  </cols>
  <sheetData>
    <row r="1" spans="1:6" ht="18">
      <c r="A1" s="7" t="s">
        <v>7</v>
      </c>
      <c r="B1" s="7"/>
      <c r="C1" s="7"/>
      <c r="D1" s="7"/>
      <c r="E1" s="7"/>
    </row>
    <row r="2" spans="1:6">
      <c r="A2" s="8"/>
      <c r="B2" s="8"/>
      <c r="C2" s="8"/>
      <c r="D2" s="8"/>
      <c r="E2" s="8"/>
    </row>
    <row r="3" spans="1:6" ht="12" customHeight="1">
      <c r="A3" s="8"/>
      <c r="B3" s="73" t="s">
        <v>43</v>
      </c>
      <c r="C3" s="73" t="s">
        <v>53</v>
      </c>
      <c r="D3" s="73"/>
      <c r="E3" s="74" t="s">
        <v>56</v>
      </c>
    </row>
    <row r="4" spans="1:6" ht="51">
      <c r="A4" s="68" t="s">
        <v>35</v>
      </c>
      <c r="B4" s="68" t="s">
        <v>36</v>
      </c>
      <c r="C4" s="68" t="s">
        <v>37</v>
      </c>
      <c r="D4" s="68" t="s">
        <v>38</v>
      </c>
      <c r="E4" s="68" t="s">
        <v>39</v>
      </c>
      <c r="F4" s="78" t="s">
        <v>58</v>
      </c>
    </row>
    <row r="5" spans="1:6">
      <c r="A5" s="25" t="s">
        <v>8</v>
      </c>
      <c r="B5" s="26"/>
      <c r="C5" s="26"/>
      <c r="D5" s="26"/>
      <c r="E5" s="26"/>
    </row>
    <row r="6" spans="1:6">
      <c r="A6" s="25" t="s">
        <v>9</v>
      </c>
      <c r="B6" s="26"/>
      <c r="C6" s="26"/>
      <c r="D6" s="26"/>
      <c r="E6" s="26"/>
    </row>
    <row r="7" spans="1:6">
      <c r="A7" s="25" t="s">
        <v>10</v>
      </c>
      <c r="B7" s="26"/>
      <c r="C7" s="26"/>
      <c r="D7" s="26"/>
      <c r="E7" s="26"/>
    </row>
    <row r="8" spans="1:6">
      <c r="A8" s="25" t="s">
        <v>11</v>
      </c>
      <c r="B8" s="26"/>
      <c r="C8" s="26"/>
      <c r="D8" s="26"/>
      <c r="E8" s="26"/>
    </row>
    <row r="9" spans="1:6">
      <c r="A9" s="25" t="s">
        <v>12</v>
      </c>
      <c r="B9" s="26"/>
      <c r="C9" s="26"/>
      <c r="D9" s="26"/>
      <c r="E9" s="26"/>
    </row>
    <row r="10" spans="1:6">
      <c r="A10" s="25">
        <v>1986</v>
      </c>
      <c r="B10" s="26"/>
      <c r="C10" s="26"/>
      <c r="D10" s="26"/>
      <c r="E10" s="26"/>
    </row>
    <row r="11" spans="1:6">
      <c r="A11" s="25">
        <f>A10+1</f>
        <v>1987</v>
      </c>
      <c r="B11" s="26"/>
      <c r="C11" s="26"/>
      <c r="D11" s="26"/>
      <c r="E11" s="26"/>
    </row>
    <row r="12" spans="1:6">
      <c r="A12" s="25">
        <f t="shared" ref="A12:A50" si="0">A11+1</f>
        <v>1988</v>
      </c>
      <c r="B12" s="26"/>
      <c r="C12" s="26"/>
      <c r="D12" s="26"/>
      <c r="E12" s="26"/>
    </row>
    <row r="13" spans="1:6">
      <c r="A13" s="25">
        <f t="shared" si="0"/>
        <v>1989</v>
      </c>
      <c r="B13" s="26"/>
      <c r="C13" s="26"/>
      <c r="D13" s="26"/>
      <c r="E13" s="26"/>
    </row>
    <row r="14" spans="1:6">
      <c r="A14" s="25">
        <f t="shared" si="0"/>
        <v>1990</v>
      </c>
      <c r="B14" s="26"/>
      <c r="C14" s="26"/>
      <c r="D14" s="26"/>
      <c r="E14" s="26"/>
    </row>
    <row r="15" spans="1:6">
      <c r="A15" s="25">
        <f t="shared" si="0"/>
        <v>1991</v>
      </c>
      <c r="B15" s="26"/>
      <c r="C15" s="26"/>
      <c r="D15" s="26"/>
      <c r="E15" s="26"/>
    </row>
    <row r="16" spans="1:6">
      <c r="A16" s="25">
        <f t="shared" si="0"/>
        <v>1992</v>
      </c>
      <c r="B16" s="26"/>
      <c r="C16" s="26"/>
      <c r="D16" s="26"/>
      <c r="E16" s="26"/>
    </row>
    <row r="17" spans="1:5">
      <c r="A17" s="25">
        <f t="shared" si="0"/>
        <v>1993</v>
      </c>
      <c r="B17" s="26"/>
      <c r="C17" s="26"/>
      <c r="D17" s="26"/>
      <c r="E17" s="26"/>
    </row>
    <row r="18" spans="1:5">
      <c r="A18" s="25">
        <f t="shared" si="0"/>
        <v>1994</v>
      </c>
      <c r="B18" s="26"/>
      <c r="C18" s="26"/>
      <c r="D18" s="26"/>
      <c r="E18" s="26"/>
    </row>
    <row r="19" spans="1:5">
      <c r="A19" s="25">
        <f t="shared" si="0"/>
        <v>1995</v>
      </c>
      <c r="B19" s="26"/>
      <c r="C19" s="26"/>
      <c r="D19" s="26"/>
      <c r="E19" s="26"/>
    </row>
    <row r="20" spans="1:5">
      <c r="A20" s="25">
        <f t="shared" si="0"/>
        <v>1996</v>
      </c>
      <c r="B20" s="26"/>
      <c r="C20" s="26"/>
      <c r="D20" s="26"/>
      <c r="E20" s="26"/>
    </row>
    <row r="21" spans="1:5">
      <c r="A21" s="25">
        <f t="shared" si="0"/>
        <v>1997</v>
      </c>
      <c r="B21" s="26"/>
      <c r="C21" s="26"/>
      <c r="D21" s="26"/>
      <c r="E21" s="26"/>
    </row>
    <row r="22" spans="1:5">
      <c r="A22" s="25">
        <f t="shared" si="0"/>
        <v>1998</v>
      </c>
      <c r="B22" s="26"/>
      <c r="C22" s="26"/>
      <c r="D22" s="26"/>
      <c r="E22" s="26"/>
    </row>
    <row r="23" spans="1:5">
      <c r="A23" s="25">
        <f t="shared" si="0"/>
        <v>1999</v>
      </c>
      <c r="B23" s="26"/>
      <c r="C23" s="26"/>
      <c r="D23" s="26"/>
      <c r="E23" s="26"/>
    </row>
    <row r="24" spans="1:5">
      <c r="A24" s="25">
        <f t="shared" si="0"/>
        <v>2000</v>
      </c>
      <c r="B24" s="26"/>
      <c r="C24" s="26"/>
      <c r="D24" s="26"/>
      <c r="E24" s="26"/>
    </row>
    <row r="25" spans="1:5">
      <c r="A25" s="25">
        <f t="shared" si="0"/>
        <v>2001</v>
      </c>
      <c r="B25" s="26"/>
      <c r="C25" s="26"/>
      <c r="D25" s="26"/>
      <c r="E25" s="26"/>
    </row>
    <row r="26" spans="1:5">
      <c r="A26" s="25">
        <f t="shared" si="0"/>
        <v>2002</v>
      </c>
      <c r="B26" s="26"/>
      <c r="C26" s="26"/>
      <c r="D26" s="26"/>
      <c r="E26" s="26"/>
    </row>
    <row r="27" spans="1:5">
      <c r="A27" s="25">
        <f t="shared" si="0"/>
        <v>2003</v>
      </c>
      <c r="B27" s="26"/>
      <c r="C27" s="26"/>
      <c r="D27" s="26"/>
      <c r="E27" s="26"/>
    </row>
    <row r="28" spans="1:5">
      <c r="A28" s="25">
        <f t="shared" si="0"/>
        <v>2004</v>
      </c>
      <c r="B28" s="26"/>
      <c r="C28" s="26"/>
      <c r="D28" s="26"/>
      <c r="E28" s="26"/>
    </row>
    <row r="29" spans="1:5">
      <c r="A29" s="25">
        <f t="shared" si="0"/>
        <v>2005</v>
      </c>
      <c r="B29" s="26"/>
      <c r="C29" s="26"/>
      <c r="D29" s="26"/>
      <c r="E29" s="26" t="s">
        <v>40</v>
      </c>
    </row>
    <row r="30" spans="1:5">
      <c r="A30" s="25">
        <f t="shared" si="0"/>
        <v>2006</v>
      </c>
      <c r="B30" s="26"/>
      <c r="C30" s="26"/>
      <c r="D30" s="26"/>
      <c r="E30" s="26" t="s">
        <v>40</v>
      </c>
    </row>
    <row r="31" spans="1:5">
      <c r="A31" s="25">
        <f t="shared" si="0"/>
        <v>2007</v>
      </c>
      <c r="B31" s="26"/>
      <c r="C31" s="26"/>
      <c r="D31" s="26"/>
      <c r="E31" s="26" t="s">
        <v>40</v>
      </c>
    </row>
    <row r="32" spans="1:5">
      <c r="A32" s="25">
        <f t="shared" si="0"/>
        <v>2008</v>
      </c>
      <c r="B32" s="26">
        <v>611294</v>
      </c>
      <c r="C32" s="26"/>
      <c r="D32" s="26"/>
      <c r="E32" s="26" t="s">
        <v>40</v>
      </c>
    </row>
    <row r="33" spans="1:5">
      <c r="A33" s="25">
        <f t="shared" si="0"/>
        <v>2009</v>
      </c>
      <c r="B33" s="26">
        <v>862000</v>
      </c>
      <c r="C33" s="26"/>
      <c r="D33" s="26"/>
      <c r="E33" s="26" t="s">
        <v>40</v>
      </c>
    </row>
    <row r="34" spans="1:5">
      <c r="A34" s="25">
        <f t="shared" si="0"/>
        <v>2010</v>
      </c>
      <c r="B34" s="26">
        <f>B33</f>
        <v>862000</v>
      </c>
      <c r="C34" s="26"/>
      <c r="D34" s="26"/>
      <c r="E34" s="26" t="s">
        <v>40</v>
      </c>
    </row>
    <row r="35" spans="1:5">
      <c r="A35" s="25">
        <f t="shared" si="0"/>
        <v>2011</v>
      </c>
      <c r="B35" s="26">
        <v>856200</v>
      </c>
      <c r="C35" s="26"/>
      <c r="D35" s="26">
        <v>27582716</v>
      </c>
      <c r="E35" s="26">
        <v>936429.07</v>
      </c>
    </row>
    <row r="36" spans="1:5">
      <c r="A36" s="25">
        <f t="shared" si="0"/>
        <v>2012</v>
      </c>
      <c r="B36" s="26">
        <v>876800</v>
      </c>
      <c r="C36" s="26">
        <v>1017000</v>
      </c>
      <c r="D36" s="26">
        <v>28300403</v>
      </c>
      <c r="E36" s="26">
        <v>934586.5614875335</v>
      </c>
    </row>
    <row r="37" spans="1:5">
      <c r="A37" s="25">
        <f t="shared" si="0"/>
        <v>2013</v>
      </c>
      <c r="B37" s="77">
        <v>899600</v>
      </c>
      <c r="C37" s="77">
        <v>1043500</v>
      </c>
      <c r="D37" s="77">
        <v>19469000</v>
      </c>
      <c r="E37" s="77">
        <v>934585.55</v>
      </c>
    </row>
    <row r="38" spans="1:5">
      <c r="A38" s="25">
        <f t="shared" si="0"/>
        <v>2014</v>
      </c>
      <c r="B38" s="77">
        <v>913100</v>
      </c>
      <c r="C38" s="77">
        <v>1059200</v>
      </c>
      <c r="D38" s="77">
        <v>19488000</v>
      </c>
      <c r="E38" s="77">
        <v>934586</v>
      </c>
    </row>
    <row r="39" spans="1:5">
      <c r="A39" s="25">
        <f t="shared" si="0"/>
        <v>2015</v>
      </c>
      <c r="B39" s="77">
        <v>927800</v>
      </c>
      <c r="C39" s="77">
        <v>1076100</v>
      </c>
      <c r="D39" s="77">
        <v>16913400</v>
      </c>
      <c r="E39" s="77">
        <v>934586</v>
      </c>
    </row>
    <row r="40" spans="1:5">
      <c r="A40" s="25">
        <f t="shared" si="0"/>
        <v>2016</v>
      </c>
      <c r="B40" s="77">
        <v>930600</v>
      </c>
      <c r="C40" s="77">
        <v>1079300</v>
      </c>
      <c r="D40" s="77">
        <v>18962000</v>
      </c>
      <c r="E40" s="77">
        <v>934586</v>
      </c>
    </row>
    <row r="41" spans="1:5">
      <c r="A41" s="25">
        <f t="shared" si="0"/>
        <v>2017</v>
      </c>
      <c r="B41" s="77">
        <v>939000</v>
      </c>
      <c r="C41" s="77">
        <v>1089000</v>
      </c>
      <c r="D41" s="77">
        <v>19271000</v>
      </c>
      <c r="E41" s="77">
        <v>934586</v>
      </c>
    </row>
    <row r="42" spans="1:5">
      <c r="A42" s="25">
        <f t="shared" si="0"/>
        <v>2018</v>
      </c>
      <c r="B42" s="77">
        <v>891900</v>
      </c>
      <c r="C42" s="77">
        <v>1034300</v>
      </c>
      <c r="D42" s="77">
        <v>18125000</v>
      </c>
      <c r="E42" s="77">
        <v>934586</v>
      </c>
    </row>
    <row r="43" spans="1:5">
      <c r="A43" s="25">
        <f t="shared" si="0"/>
        <v>2019</v>
      </c>
      <c r="B43" s="77">
        <v>985700</v>
      </c>
      <c r="C43" s="77">
        <v>1143000</v>
      </c>
      <c r="D43" s="77">
        <v>20350000</v>
      </c>
      <c r="E43" s="77">
        <v>934586</v>
      </c>
    </row>
    <row r="44" spans="1:5">
      <c r="A44" s="25">
        <f t="shared" si="0"/>
        <v>2020</v>
      </c>
      <c r="B44" s="77">
        <v>830600</v>
      </c>
      <c r="C44" s="77">
        <v>963100</v>
      </c>
      <c r="D44" s="77">
        <v>17532000</v>
      </c>
      <c r="E44" s="77">
        <v>934586</v>
      </c>
    </row>
    <row r="45" spans="1:5">
      <c r="A45" s="25">
        <f t="shared" si="0"/>
        <v>2021</v>
      </c>
      <c r="B45" s="77"/>
      <c r="C45" s="77"/>
      <c r="D45" s="77"/>
      <c r="E45" s="77"/>
    </row>
    <row r="46" spans="1:5">
      <c r="A46" s="25">
        <f t="shared" si="0"/>
        <v>2022</v>
      </c>
      <c r="B46" s="77"/>
      <c r="C46" s="77"/>
      <c r="D46" s="77"/>
      <c r="E46" s="77"/>
    </row>
    <row r="47" spans="1:5">
      <c r="A47" s="25">
        <f t="shared" si="0"/>
        <v>2023</v>
      </c>
      <c r="B47" s="77"/>
      <c r="C47" s="77"/>
      <c r="D47" s="77"/>
      <c r="E47" s="77"/>
    </row>
    <row r="48" spans="1:5">
      <c r="A48" s="25">
        <f t="shared" si="0"/>
        <v>2024</v>
      </c>
      <c r="B48" s="77"/>
      <c r="C48" s="77"/>
      <c r="D48" s="77"/>
      <c r="E48" s="77"/>
    </row>
    <row r="49" spans="1:5">
      <c r="A49" s="25">
        <f t="shared" si="0"/>
        <v>2025</v>
      </c>
      <c r="B49" s="77"/>
      <c r="C49" s="77"/>
      <c r="D49" s="77"/>
      <c r="E49" s="77"/>
    </row>
    <row r="50" spans="1:5">
      <c r="A50" s="25">
        <f t="shared" si="0"/>
        <v>2026</v>
      </c>
      <c r="B50" s="77"/>
      <c r="C50" s="77"/>
      <c r="D50" s="77"/>
      <c r="E50" s="77"/>
    </row>
    <row r="52" spans="1:5">
      <c r="A52" s="9" t="s">
        <v>18</v>
      </c>
    </row>
  </sheetData>
  <sheetProtection algorithmName="SHA-512" hashValue="qsegPpkFs0Jt7oga0uxE/wsEWHBaJFo4A36RxH20U4zltUT8NfShw74pMhZsT+IdX1WlY8Vl/cvupqAhEX+7AQ==" saltValue="GDLnYJVQeQhk8SaglWxDVQ==" spinCount="100000" sheet="1" objects="1" scenarios="1"/>
  <phoneticPr fontId="1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Survey</vt:lpstr>
      <vt:lpstr>FFP</vt:lpstr>
      <vt:lpstr>FFP</vt:lpstr>
      <vt:lpstr>Hospital_Name</vt:lpstr>
      <vt:lpstr>Survey!Print_Area</vt:lpstr>
    </vt:vector>
  </TitlesOfParts>
  <Company>Utah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veggers</dc:creator>
  <cp:lastModifiedBy>Cody Simonsen</cp:lastModifiedBy>
  <cp:lastPrinted>2012-08-17T20:38:17Z</cp:lastPrinted>
  <dcterms:created xsi:type="dcterms:W3CDTF">2006-06-20T14:22:44Z</dcterms:created>
  <dcterms:modified xsi:type="dcterms:W3CDTF">2020-11-19T22:20:54Z</dcterms:modified>
</cp:coreProperties>
</file>