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G:\03 Reimbursement Unit\Hospitals\DRG Calculator\2023-07-01 Rebase\"/>
    </mc:Choice>
  </mc:AlternateContent>
  <xr:revisionPtr revIDLastSave="0" documentId="8_{84137334-A836-4AF0-AFA0-D7FE9D4B03BA}" xr6:coauthVersionLast="47" xr6:coauthVersionMax="47" xr10:uidLastSave="{00000000-0000-0000-0000-000000000000}"/>
  <workbookProtection workbookAlgorithmName="SHA-512" workbookHashValue="Spvn8sFpQtTlKKIX2QBcQzcnzP9nyCMmvuJcs4VxKuCFv/j+Axzw5C97GXRxuUA9vro2wDVXf7u6kul24iGFHg==" workbookSaltValue="7+4hdn0pIDYDZGMDWBp6rA==" workbookSpinCount="100000" lockStructure="1"/>
  <bookViews>
    <workbookView xWindow="-120" yWindow="-120" windowWidth="29040" windowHeight="15840" activeTab="2" xr2:uid="{00000000-000D-0000-FFFF-FFFF00000000}"/>
  </bookViews>
  <sheets>
    <sheet name="Instructions" sheetId="1" r:id="rId1"/>
    <sheet name="Lookups" sheetId="2" r:id="rId2"/>
    <sheet name="Formula" sheetId="3" r:id="rId3"/>
    <sheet name="Utah Mapping ICD-10" sheetId="5" r:id="rId4"/>
  </sheets>
  <definedNames>
    <definedName name="HOSPITAL_FACTORS">Lookups!$F$15:$I$63</definedName>
    <definedName name="MEDICAID_WEIGHTS">Lookups!$A$3:$D$797</definedName>
    <definedName name="StFY">Lookups!$F$8:$K$11</definedName>
  </definedNames>
  <calcPr calcId="191029"/>
  <customWorkbookViews>
    <customWorkbookView name="Michael Ashby - Personal View" guid="{27992933-2A49-4B44-A49D-DA3AC591FC51}" mergeInterval="0" personalView="1" maximized="1" xWindow="-8" yWindow="-8" windowWidth="1936" windowHeight="105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3" l="1"/>
  <c r="C15" i="3" l="1"/>
  <c r="C18" i="3" l="1"/>
  <c r="C22" i="3" s="1"/>
  <c r="C12" i="3"/>
  <c r="C17" i="3"/>
  <c r="C16" i="3"/>
  <c r="C19" i="3" l="1"/>
  <c r="C20" i="3" l="1"/>
  <c r="C21" i="3" s="1"/>
  <c r="D32" i="3" s="1"/>
  <c r="C23" i="3"/>
  <c r="C24" i="3" s="1"/>
  <c r="C25" i="3" s="1"/>
  <c r="D34" i="3" s="1"/>
  <c r="D31" i="3"/>
  <c r="D33" i="3" l="1"/>
  <c r="D35" i="3" s="1"/>
  <c r="D36" i="3" l="1"/>
  <c r="D3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Ashby</author>
  </authors>
  <commentList>
    <comment ref="C4" authorId="0" shapeId="0" xr:uid="{00000000-0006-0000-0200-000001000000}">
      <text>
        <r>
          <rPr>
            <b/>
            <sz val="10"/>
            <color indexed="10"/>
            <rFont val="Arial"/>
            <family val="2"/>
          </rPr>
          <t>**WARNING**</t>
        </r>
        <r>
          <rPr>
            <b/>
            <sz val="10"/>
            <color indexed="81"/>
            <rFont val="Arial"/>
            <family val="2"/>
          </rPr>
          <t xml:space="preserve">
</t>
        </r>
        <r>
          <rPr>
            <sz val="10"/>
            <color indexed="81"/>
            <rFont val="Arial"/>
            <family val="2"/>
          </rPr>
          <t>Use 4 character DRG.
Utah specific DRGs start with "88"</t>
        </r>
      </text>
    </comment>
  </commentList>
</comments>
</file>

<file path=xl/sharedStrings.xml><?xml version="1.0" encoding="utf-8"?>
<sst xmlns="http://schemas.openxmlformats.org/spreadsheetml/2006/main" count="1867" uniqueCount="1806">
  <si>
    <t>Esophagitis, gastroent &amp; misc digest disorders w/o MCC</t>
  </si>
  <si>
    <t>Other digestive system diagnoses w MCC</t>
  </si>
  <si>
    <t>Other digestive system diagnoses w CC</t>
  </si>
  <si>
    <t>Other digestive system diagnoses w/o CC/MCC</t>
  </si>
  <si>
    <t>Pancreas, liver &amp; shunt procedures w MCC</t>
  </si>
  <si>
    <t>Pancreas, liver &amp; shunt procedures w CC</t>
  </si>
  <si>
    <t>Pancreas, liver &amp; shunt procedures w/o CC/MCC</t>
  </si>
  <si>
    <t>Biliary tract proc except only cholecyst w or w/o c.d.e. w MCC</t>
  </si>
  <si>
    <t>Biliary tract proc except only cholecyst w or w/o c.d.e. w CC</t>
  </si>
  <si>
    <t>Biliary tract proc except only cholecyst w or w/o c.d.e. w/o CC/MCC</t>
  </si>
  <si>
    <t>Cholecystectomy w c.d.e. w MCC</t>
  </si>
  <si>
    <t>Cholecystectomy w c.d.e. w CC</t>
  </si>
  <si>
    <t>Cholecystectomy w c.d.e. w/o CC/MCC</t>
  </si>
  <si>
    <t>Cholecystectomy except by laparoscope w/o c.d.e. w MCC</t>
  </si>
  <si>
    <t>Cholecystectomy except by laparoscope w/o c.d.e. w CC</t>
  </si>
  <si>
    <t>Cholecystectomy except by laparoscope w/o c.d.e. w/o CC/MCC</t>
  </si>
  <si>
    <t>Laparoscopic cholecystectomy w/o c.d.e. w MCC</t>
  </si>
  <si>
    <t>Laparoscopic cholecystectomy w/o c.d.e. w CC</t>
  </si>
  <si>
    <t>Laparoscopic cholecystectomy w/o c.d.e. w/o CC/MCC</t>
  </si>
  <si>
    <t>Hepatobiliary diagnostic procedures w MCC</t>
  </si>
  <si>
    <t>Hepatobiliary diagnostic procedures w CC</t>
  </si>
  <si>
    <t>Hepatobiliary diagnostic procedures w/o CC/MCC</t>
  </si>
  <si>
    <t>Budget Adj</t>
  </si>
  <si>
    <t>Other hepatobiliary or pancreas O.R. procedures w MCC</t>
  </si>
  <si>
    <t>Other hepatobiliary or pancreas O.R. procedures w CC</t>
  </si>
  <si>
    <t>Other hepatobiliary or pancreas O.R. procedures w/o CC/MCC</t>
  </si>
  <si>
    <t>Cirrhosis &amp; alcoholic hepatitis w MCC</t>
  </si>
  <si>
    <t>Cirrhosis &amp; alcoholic hepatitis w CC</t>
  </si>
  <si>
    <t>Cirrhosis &amp; alcoholic hepatitis w/o CC/MCC</t>
  </si>
  <si>
    <t>Malignancy of hepatobiliary system or pancreas w MCC</t>
  </si>
  <si>
    <t>Malignancy of hepatobiliary system or pancreas w CC</t>
  </si>
  <si>
    <t>Malignancy of hepatobiliary system or pancreas w/o CC/MCC</t>
  </si>
  <si>
    <t>Disorders of pancreas except malignancy w MCC</t>
  </si>
  <si>
    <t>Disorders of pancreas except malignancy w CC</t>
  </si>
  <si>
    <t>Disorders of pancreas except malignancy w/o CC/MCC</t>
  </si>
  <si>
    <t>Disorders of liver except malig,cirr,alc hepa w MCC</t>
  </si>
  <si>
    <t>Disorders of liver except malig,cirr,alc hepa w CC</t>
  </si>
  <si>
    <t>Disorders of liver except malig,cirr,alc hepa w/o CC/MCC</t>
  </si>
  <si>
    <t>Disorders of the biliary tract w MCC</t>
  </si>
  <si>
    <t>Disorders of the biliary tract w CC</t>
  </si>
  <si>
    <t>Disorders of the biliary tract w/o CC/MCC</t>
  </si>
  <si>
    <t>Combined anterior/posterior spinal fusion w MCC</t>
  </si>
  <si>
    <t>Combined anterior/posterior spinal fusion w CC</t>
  </si>
  <si>
    <t>Combined anterior/posterior spinal fusion w/o CC/MCC</t>
  </si>
  <si>
    <t>Spinal fus exc cerv w spinal curv/malig/infec or 9+ fus w MCC</t>
  </si>
  <si>
    <t>Spinal fus exc cerv w spinal curv/malig/infec or 9+ fus w CC</t>
  </si>
  <si>
    <t>Spinal fus exc cerv w spinal curv/malig/infec or 9+ fus w/o CC/MCC</t>
  </si>
  <si>
    <t>Spinal fusion except cervical w MCC</t>
  </si>
  <si>
    <t>Spinal fusion except cervical w/o MCC</t>
  </si>
  <si>
    <t>Bilateral or multiple major joint procs of lower extremity w MCC</t>
  </si>
  <si>
    <t>Bilateral or multiple major joint procs of lower extremity w/o MCC</t>
  </si>
  <si>
    <t>Wnd debrid &amp; skn grft exc hand, for musculo-conn tiss dis w MCC</t>
  </si>
  <si>
    <t>Wnd debrid &amp; skn grft exc hand, for musculo-conn tiss dis w CC</t>
  </si>
  <si>
    <t>Wnd debrid &amp; skn grft exc hand, for musculo-conn tiss dis w/o CC/MCC</t>
  </si>
  <si>
    <t>Revision of hip or knee replacement w MCC</t>
  </si>
  <si>
    <t>Revision of hip or knee replacement w CC</t>
  </si>
  <si>
    <t>Revision of hip or knee replacement w/o CC/MCC</t>
  </si>
  <si>
    <t>Major joint replacement or reattachment of lower extremity w MCC</t>
  </si>
  <si>
    <t>Major joint replacement or reattachment of lower extremity w/o MCC</t>
  </si>
  <si>
    <t>Cervical spinal fusion w MCC</t>
  </si>
  <si>
    <t>Cervical spinal fusion w CC</t>
  </si>
  <si>
    <t>Cervical spinal fusion w/o CC/MCC</t>
  </si>
  <si>
    <t>Amputation for musculoskeletal sys &amp; conn tissue dis w MCC</t>
  </si>
  <si>
    <t>Amputation for musculoskeletal sys &amp; conn tissue dis w CC</t>
  </si>
  <si>
    <t>Amputation for musculoskeletal sys &amp; conn tissue dis w/o CC/MCC</t>
  </si>
  <si>
    <t>Biopsies of musculoskeletal system &amp; connective tissue w MCC</t>
  </si>
  <si>
    <t>Biopsies of musculoskeletal system &amp; connective tissue w CC</t>
  </si>
  <si>
    <t>Biopsies of musculoskeletal system &amp; connective tissue w/o CC/MCC</t>
  </si>
  <si>
    <t>Hip &amp; femur procedures except major joint w MCC</t>
  </si>
  <si>
    <t>Hip &amp; femur procedures except major joint w CC</t>
  </si>
  <si>
    <t>Hip &amp; femur procedures except major joint w/o CC/MCC</t>
  </si>
  <si>
    <t>Major joint &amp; limb reattachment proc of upper extremity w CC/MCC</t>
  </si>
  <si>
    <t>Knee procedures w pdx of infection w MCC</t>
  </si>
  <si>
    <t>Knee procedures w pdx of infection w CC</t>
  </si>
  <si>
    <t>Knee procedures w pdx of infection w/o CC/MCC</t>
  </si>
  <si>
    <t>Knee procedures w/o pdx of infection w CC/MCC</t>
  </si>
  <si>
    <t>Knee procedures w/o pdx of infection w/o CC/MCC</t>
  </si>
  <si>
    <t>Lower extrem &amp; humer proc except hip,foot,femur w MCC</t>
  </si>
  <si>
    <t>Lower extrem &amp; humer proc except hip,foot,femur w CC</t>
  </si>
  <si>
    <t>Lower extrem &amp; humer proc except hip,foot,femur w/o CC/MCC</t>
  </si>
  <si>
    <t>Local excision &amp; removal int fix devices exc hip &amp; femur w MCC</t>
  </si>
  <si>
    <t>Local excision &amp; removal int fix devices exc hip &amp; femur w CC</t>
  </si>
  <si>
    <t>Local excision &amp; removal int fix devices exc hip &amp; femur w/o CC/MCC</t>
  </si>
  <si>
    <t>Local excision &amp; removal int fix devices of hip &amp; femur w CC/MCC</t>
  </si>
  <si>
    <t>Local excision &amp; removal int fix devices of hip &amp; femur w/o CC/MCC</t>
  </si>
  <si>
    <t>Soft tissue procedures w MCC</t>
  </si>
  <si>
    <t>Soft tissue procedures w CC</t>
  </si>
  <si>
    <t>Soft tissue procedures w/o CC/MCC</t>
  </si>
  <si>
    <t>Foot procedures w MCC</t>
  </si>
  <si>
    <t>Foot procedures w CC</t>
  </si>
  <si>
    <t>Foot procedures w/o CC/MCC</t>
  </si>
  <si>
    <t>Major thumb or joint procedures</t>
  </si>
  <si>
    <t>Major shoulder or elbow joint procedures w CC/MCC</t>
  </si>
  <si>
    <t>Major shoulder or elbow joint procedures w/o CC/MCC</t>
  </si>
  <si>
    <t>Arthroscopy</t>
  </si>
  <si>
    <t>Shoulder,elbow or forearm proc,exc major joint proc w MCC</t>
  </si>
  <si>
    <t>Shoulder,elbow or forearm proc,exc major joint proc w CC</t>
  </si>
  <si>
    <t>Shoulder,elbow or forearm proc,exc major joint proc w/o CC/MCC</t>
  </si>
  <si>
    <t>Hand or wrist proc, except major thumb or joint proc w CC/MCC</t>
  </si>
  <si>
    <t>Hand or wrist proc, except major thumb or joint proc w/o CC/MCC</t>
  </si>
  <si>
    <t>Other musculoskelet sys &amp; conn tiss O.R. proc w MCC</t>
  </si>
  <si>
    <t>Other musculoskelet sys &amp; conn tiss O.R. proc w CC</t>
  </si>
  <si>
    <t>Other musculoskelet sys &amp; conn tiss O.R. proc w/o CC/MCC</t>
  </si>
  <si>
    <t>Fractures of femur w MCC</t>
  </si>
  <si>
    <t>Fractures of femur w/o MCC</t>
  </si>
  <si>
    <t>Fractures of hip &amp; pelvis w MCC</t>
  </si>
  <si>
    <t>Fractures of hip &amp; pelvis w/o MCC</t>
  </si>
  <si>
    <t>Sprains, strains, &amp; dislocations of hip, pelvis &amp; thigh w CC/MCC</t>
  </si>
  <si>
    <t>Sprains, strains, &amp; dislocations of hip, pelvis &amp; thigh w/o CC/MCC</t>
  </si>
  <si>
    <t>Osteomyelitis w MCC</t>
  </si>
  <si>
    <t>Osteomyelitis w CC</t>
  </si>
  <si>
    <t>Osteomyelitis w/o CC/MCC</t>
  </si>
  <si>
    <t>Pathological fractures &amp; musculoskelet &amp; conn tiss malig w MCC</t>
  </si>
  <si>
    <t>Pathological fractures &amp; musculoskelet &amp; conn tiss malig w CC</t>
  </si>
  <si>
    <t>Pathological fractures &amp; musculoskelet &amp; conn tiss malig w/o CC/MCC</t>
  </si>
  <si>
    <t>Connective tissue disorders w MCC</t>
  </si>
  <si>
    <t>Connective tissue disorders w CC</t>
  </si>
  <si>
    <t>Connective tissue disorders w/o CC/MCC</t>
  </si>
  <si>
    <t>Septic arthritis w MCC</t>
  </si>
  <si>
    <t>Septic arthritis w CC</t>
  </si>
  <si>
    <t>Septic arthritis w/o CC/MCC</t>
  </si>
  <si>
    <t>Medical back problems w MCC</t>
  </si>
  <si>
    <t>Medical back problems w/o MCC</t>
  </si>
  <si>
    <t>Bone diseases &amp; arthropathies w MCC</t>
  </si>
  <si>
    <t>Bone diseases &amp; arthropathies w/o MCC</t>
  </si>
  <si>
    <t>Signs &amp; symptoms of musculoskeletal system &amp; conn tissue w MCC</t>
  </si>
  <si>
    <t>Signs &amp; symptoms of musculoskeletal system &amp; conn tissue w/o MCC</t>
  </si>
  <si>
    <t>Tendonitis, myositis &amp; bursitis w MCC</t>
  </si>
  <si>
    <t>Tendonitis, myositis &amp; bursitis w/o MCC</t>
  </si>
  <si>
    <t>Aftercare, musculoskeletal system &amp; connective tissue w MCC</t>
  </si>
  <si>
    <t>Aftercare, musculoskeletal system &amp; connective tissue w CC</t>
  </si>
  <si>
    <t>Aftercare, musculoskeletal system &amp; connective tissue w/o CC/MCC</t>
  </si>
  <si>
    <t>Fx, sprn, strn &amp; disl except femur, hip, pelvis &amp; thigh w MCC</t>
  </si>
  <si>
    <t>Fx, sprn, strn &amp; disl except femur, hip, pelvis &amp; thigh w/o MCC</t>
  </si>
  <si>
    <t>Other musculoskeletal sys &amp; connective tissue diagnoses w MCC</t>
  </si>
  <si>
    <t>Other musculoskeletal sys &amp; connective tissue diagnoses w CC</t>
  </si>
  <si>
    <t>Other musculoskeletal sys &amp; connective tissue diagnoses w/o CC/MCC</t>
  </si>
  <si>
    <t>Skin graft &amp;/or debrid for skn ulcer or cellulitis w MCC</t>
  </si>
  <si>
    <t>Skin graft &amp;/or debrid for skn ulcer or cellulitis w CC</t>
  </si>
  <si>
    <t>Skin graft &amp;/or debrid for skn ulcer or cellulitis w/o CC/MCC</t>
  </si>
  <si>
    <t>Skin graft &amp;/or debrid exc for skin ulcer or cellulitis w MCC</t>
  </si>
  <si>
    <t>Skin graft &amp;/or debrid exc for skin ulcer or cellulitis w CC</t>
  </si>
  <si>
    <t>Skin graft &amp;/or debrid exc for skin ulcer or cellulitis w/o CC/MCC</t>
  </si>
  <si>
    <t>Other skin, subcut tiss &amp; breast proc w MCC</t>
  </si>
  <si>
    <t>Other skin, subcut tiss &amp; breast proc w CC</t>
  </si>
  <si>
    <t>Other skin, subcut tiss &amp; breast proc w/o CC/MCC</t>
  </si>
  <si>
    <t>Mastectomy for malignancy w CC/MCC</t>
  </si>
  <si>
    <t>Mastectomy for malignancy w/o CC/MCC</t>
  </si>
  <si>
    <t>Breast biopsy, local excision &amp; other breast procedures w CC/MCC</t>
  </si>
  <si>
    <t>Breast biopsy, local excision &amp; other breast procedures w/o CC/MCC</t>
  </si>
  <si>
    <t>Skin ulcers w MCC</t>
  </si>
  <si>
    <t>Skin ulcers w CC</t>
  </si>
  <si>
    <t>Skin ulcers w/o CC/MCC</t>
  </si>
  <si>
    <t>Major skin disorders w MCC</t>
  </si>
  <si>
    <t>Major skin disorders w/o MCC</t>
  </si>
  <si>
    <t>Malignant breast disorders w MCC</t>
  </si>
  <si>
    <t>Malignant breast disorders w CC</t>
  </si>
  <si>
    <t>Malignant breast disorders w/o CC/MCC</t>
  </si>
  <si>
    <t>Non-malignant breast disorders w CC/MCC</t>
  </si>
  <si>
    <t>Non-malignant breast disorders w/o CC/MCC</t>
  </si>
  <si>
    <t>Cellulitis w MCC</t>
  </si>
  <si>
    <t>Cellulitis w/o MCC</t>
  </si>
  <si>
    <t>Trauma to the skin, subcut tiss &amp; breast w MCC</t>
  </si>
  <si>
    <t>Trauma to the skin, subcut tiss &amp; breast w/o MCC</t>
  </si>
  <si>
    <t>Minor skin disorders w MCC</t>
  </si>
  <si>
    <t>Minor skin disorders w/o MCC</t>
  </si>
  <si>
    <t>Adrenal &amp; pituitary procedures w CC/MCC</t>
  </si>
  <si>
    <t>Adrenal &amp; pituitary procedures w/o CC/MCC</t>
  </si>
  <si>
    <t>Amputat of lower limb for endocrine,nutrit,&amp; metabol dis w MCC</t>
  </si>
  <si>
    <t>Amputat of lower limb for endocrine,nutrit,&amp; metabol dis w CC</t>
  </si>
  <si>
    <t>Amputat of lower limb for endocrine,nutrit,&amp; metabol dis w/o CC/MCC</t>
  </si>
  <si>
    <t>O.R. procedures for obesity w MCC</t>
  </si>
  <si>
    <t>O.R. procedures for obesity w CC</t>
  </si>
  <si>
    <t>O.R. procedures for obesity w/o CC/MCC</t>
  </si>
  <si>
    <t>Skin grafts &amp; wound debrid for endoc, nutrit &amp; metab dis w MCC</t>
  </si>
  <si>
    <t>Skin grafts &amp; wound debrid for endoc, nutrit &amp; metab dis w CC</t>
  </si>
  <si>
    <t>Skin grafts &amp; wound debrid for endoc, nutrit &amp; metab dis w/o CC/MCC</t>
  </si>
  <si>
    <t>Thyroid, parathyroid &amp; thyroglossal procedures w MCC</t>
  </si>
  <si>
    <t>Thyroid, parathyroid &amp; thyroglossal procedures w CC</t>
  </si>
  <si>
    <t>Thyroid, parathyroid &amp; thyroglossal procedures w/o CC/MCC</t>
  </si>
  <si>
    <t>Other endocrine, nutrit &amp; metab O.R. proc w MCC</t>
  </si>
  <si>
    <t>Other endocrine, nutrit &amp; metab O.R. proc w CC</t>
  </si>
  <si>
    <t>Other endocrine, nutrit &amp; metab O.R. proc w/o CC/MCC</t>
  </si>
  <si>
    <t>Diabetes w MCC</t>
  </si>
  <si>
    <t>Diabetes w CC</t>
  </si>
  <si>
    <t>Diabetes w/o CC/MCC</t>
  </si>
  <si>
    <t>Nutritional &amp; misc metabolic disorders w MCC</t>
  </si>
  <si>
    <t>Nutritional &amp; misc metabolic disorders w/o MCC</t>
  </si>
  <si>
    <t>Inborn errors of metabolism</t>
  </si>
  <si>
    <t>Endocrine disorders w MCC</t>
  </si>
  <si>
    <t>Endocrine disorders w CC</t>
  </si>
  <si>
    <t>Endocrine disorders w/o CC/MCC</t>
  </si>
  <si>
    <t>Kidney transplant</t>
  </si>
  <si>
    <t>Major bladder procedures w MCC</t>
  </si>
  <si>
    <t>Major bladder procedures w CC</t>
  </si>
  <si>
    <t>Major bladder procedures w/o CC/MCC</t>
  </si>
  <si>
    <t>Kidney &amp; ureter procedures for neoplasm w MCC</t>
  </si>
  <si>
    <t>Kidney &amp; ureter procedures for neoplasm w CC</t>
  </si>
  <si>
    <t>Kidney &amp; ureter procedures for neoplasm w/o CC/MCC</t>
  </si>
  <si>
    <t>Kidney &amp; ureter procedures for non-neoplasm w MCC</t>
  </si>
  <si>
    <t>Kidney &amp; ureter procedures for non-neoplasm w CC</t>
  </si>
  <si>
    <t>Kidney &amp; ureter procedures for non-neoplasm w/o CC/MCC</t>
  </si>
  <si>
    <t>Minor bladder procedures w MCC</t>
  </si>
  <si>
    <t>Minor bladder procedures w CC</t>
  </si>
  <si>
    <t>Minor bladder procedures w/o CC/MCC</t>
  </si>
  <si>
    <t>Prostatectomy w MCC</t>
  </si>
  <si>
    <t>Prostatectomy w CC</t>
  </si>
  <si>
    <t>Prostatectomy w/o CC/MCC</t>
  </si>
  <si>
    <t>Transurethral procedures w MCC</t>
  </si>
  <si>
    <t>Transurethral procedures w CC</t>
  </si>
  <si>
    <t>Transurethral procedures w/o CC/MCC</t>
  </si>
  <si>
    <t>Urethral procedures w CC/MCC</t>
  </si>
  <si>
    <t>Urethral procedures w/o CC/MCC</t>
  </si>
  <si>
    <t>Other kidney &amp; urinary tract procedures w MCC</t>
  </si>
  <si>
    <t>Other kidney &amp; urinary tract procedures w CC</t>
  </si>
  <si>
    <t>Other kidney &amp; urinary tract procedures w/o CC/MCC</t>
  </si>
  <si>
    <t>Renal failure w MCC</t>
  </si>
  <si>
    <t>Renal failure w CC</t>
  </si>
  <si>
    <t>Renal failure w/o CC/MCC</t>
  </si>
  <si>
    <t>Kidney &amp; urinary tract neoplasms w MCC</t>
  </si>
  <si>
    <t>Kidney &amp; urinary tract neoplasms w CC</t>
  </si>
  <si>
    <t>Kidney &amp; urinary tract neoplasms w/o CC/MCC</t>
  </si>
  <si>
    <t>Kidney &amp; urinary tract infections w MCC</t>
  </si>
  <si>
    <t>Kidney &amp; urinary tract infections w/o MCC</t>
  </si>
  <si>
    <t>Kidney &amp; urinary tract signs &amp; symptoms w MCC</t>
  </si>
  <si>
    <t>Kidney &amp; urinary tract signs &amp; symptoms w/o MCC</t>
  </si>
  <si>
    <t>Urethral stricture</t>
  </si>
  <si>
    <t>Other kidney &amp; urinary tract diagnoses w MCC</t>
  </si>
  <si>
    <t>Other kidney &amp; urinary tract diagnoses w CC</t>
  </si>
  <si>
    <t>Other kidney &amp; urinary tract diagnoses w/o CC/MCC</t>
  </si>
  <si>
    <t>Major male pelvic procedures w CC/MCC</t>
  </si>
  <si>
    <t>Major male pelvic procedures w/o CC/MCC</t>
  </si>
  <si>
    <t>Penis procedures w CC/MCC</t>
  </si>
  <si>
    <t>Penis procedures w/o CC/MCC</t>
  </si>
  <si>
    <t>Testes procedures w CC/MCC</t>
  </si>
  <si>
    <t>Testes procedures w/o CC/MCC</t>
  </si>
  <si>
    <t>Transurethral prostatectomy w CC/MCC</t>
  </si>
  <si>
    <t>Transurethral prostatectomy w/o CC/MCC</t>
  </si>
  <si>
    <t>Other male reproductive system O.R. proc for malignancy w CC/MCC</t>
  </si>
  <si>
    <t>Other male reproductive system O.R. proc for malignancy w/o CC/MCC</t>
  </si>
  <si>
    <t>Other male reproductive system O.R. proc exc malignancy w CC/MCC</t>
  </si>
  <si>
    <t>Other male reproductive system O.R. proc exc malignancy w/o CC/MCC</t>
  </si>
  <si>
    <t>Malignancy, male reproductive system w MCC</t>
  </si>
  <si>
    <t>Malignancy, male reproductive system w CC</t>
  </si>
  <si>
    <t>Malignancy, male reproductive system w/o CC/MCC</t>
  </si>
  <si>
    <t>Benign prostatic hypertrophy w MCC</t>
  </si>
  <si>
    <t>Benign prostatic hypertrophy w/o MCC</t>
  </si>
  <si>
    <t>Inflammation of the male reproductive system w MCC</t>
  </si>
  <si>
    <t>Inflammation of the male reproductive system w/o MCC</t>
  </si>
  <si>
    <t>Other male reproductive system diagnoses w CC/MCC</t>
  </si>
  <si>
    <t>Other male reproductive system diagnoses w/o CC/MCC</t>
  </si>
  <si>
    <t>Pelvic evisceration, rad hysterectomy &amp; rad vulvectomy w CC/MCC</t>
  </si>
  <si>
    <t>Pelvic evisceration, rad hysterectomy &amp; rad vulvectomy w/o CC/MCC</t>
  </si>
  <si>
    <t>Uterine &amp; adnexa proc for ovarian or adnexal malignancy w MCC</t>
  </si>
  <si>
    <t>Uterine &amp; adnexa proc for ovarian or adnexal malignancy w CC</t>
  </si>
  <si>
    <t>Uterine &amp; adnexa proc for ovarian or adnexal malignancy w/o CC/MCC</t>
  </si>
  <si>
    <t>Uterine,adnexa proc for non-ovarian/adnexal malig w MCC</t>
  </si>
  <si>
    <t>Uterine,adnexa proc for non-ovarian/adnexal malig w CC</t>
  </si>
  <si>
    <t>Uterine,adnexa proc for non-ovarian/adnexal malig w/o CC/MCC</t>
  </si>
  <si>
    <t>Uterine &amp; adnexa proc for non-malignancy w CC/MCC</t>
  </si>
  <si>
    <t>Uterine &amp; adnexa proc for non-malignancy w/o CC/MCC</t>
  </si>
  <si>
    <t>D&amp;C, conization, laparoscopy &amp; tubal interruption w CC/MCC</t>
  </si>
  <si>
    <t>D&amp;C, conization, laparoscopy &amp; tubal interruption w/o CC/MCC</t>
  </si>
  <si>
    <t>Vagina, cervix &amp; vulva procedures w CC/MCC</t>
  </si>
  <si>
    <t>Vagina, cervix &amp; vulva procedures w/o CC/MCC</t>
  </si>
  <si>
    <t>Female reproductive system reconstructive procedures</t>
  </si>
  <si>
    <t>Other female reproductive system O.R. procedures w CC/MCC</t>
  </si>
  <si>
    <t>Other female reproductive system O.R. procedures w/o CC/MCC</t>
  </si>
  <si>
    <t>Malignancy, female reproductive system w MCC</t>
  </si>
  <si>
    <t>Malignancy, female reproductive system w CC</t>
  </si>
  <si>
    <t>Malignancy, female reproductive system w/o CC/MCC</t>
  </si>
  <si>
    <t>Infections, female reproductive system w MCC</t>
  </si>
  <si>
    <t>Infections, female reproductive system w CC</t>
  </si>
  <si>
    <t>Infections, female reproductive system w/o CC/MCC</t>
  </si>
  <si>
    <t>Menstrual &amp; other female reproductive system disorders w CC/MCC</t>
  </si>
  <si>
    <t>Menstrual &amp; other female reproductive system disorders w/o CC/MCC</t>
  </si>
  <si>
    <t>Vaginal delivery w O.R. proc except steril &amp;/or D&amp;C</t>
  </si>
  <si>
    <t>Postpartum &amp; post abortion diagnoses w O.R. procedure</t>
  </si>
  <si>
    <t>Abortion w D&amp;C, aspiration curettage or hysterotomy</t>
  </si>
  <si>
    <t>Postpartum &amp; post abortion diagnoses w/o O.R. procedure</t>
  </si>
  <si>
    <t>Abortion w/o D&amp;C</t>
  </si>
  <si>
    <t>Neonates, died or transferred to another acute care facility</t>
  </si>
  <si>
    <t>Extreme immaturity or respiratory distress syndrome, neonate</t>
  </si>
  <si>
    <t>Prematurity w major problems</t>
  </si>
  <si>
    <t>Prematurity w/o major problems</t>
  </si>
  <si>
    <t>Full term neonate w major problems</t>
  </si>
  <si>
    <t>Neonate w other significant problems</t>
  </si>
  <si>
    <t>Normal newborn</t>
  </si>
  <si>
    <t>Splenectomy w MCC</t>
  </si>
  <si>
    <t>Splenectomy w CC</t>
  </si>
  <si>
    <t>Splenectomy w/o CC/MCC</t>
  </si>
  <si>
    <t>Other O.R. proc of the blood &amp; blood forming organs w MCC</t>
  </si>
  <si>
    <t>Other O.R. proc of the blood &amp; blood forming organs w CC</t>
  </si>
  <si>
    <t>Other O.R. proc of the blood &amp; blood forming organs w/o CC/MCC</t>
  </si>
  <si>
    <t>Major hematol/immun diag exc sickle cell crisis &amp; coagul w MCC</t>
  </si>
  <si>
    <t>Major hematol/immun diag exc sickle cell crisis &amp; coagul w CC</t>
  </si>
  <si>
    <t>Major hematol/immun diag exc sickle cell crisis &amp; coagul w/o CC/MCC</t>
  </si>
  <si>
    <t>Red blood cell disorders w MCC</t>
  </si>
  <si>
    <t>Red blood cell disorders w/o MCC</t>
  </si>
  <si>
    <t>Coagulation disorders</t>
  </si>
  <si>
    <t>Reticuloendothelial &amp; immunity disorders w MCC</t>
  </si>
  <si>
    <t>Reticuloendothelial &amp; immunity disorders w CC</t>
  </si>
  <si>
    <t>Reticuloendothelial &amp; immunity disorders w/o CC/MCC</t>
  </si>
  <si>
    <t>Lymphoma &amp; leukemia w major O.R. procedure w MCC</t>
  </si>
  <si>
    <t>Lymphoma &amp; leukemia w major O.R. procedure w CC</t>
  </si>
  <si>
    <t>Lymphoma &amp; leukemia w major O.R. procedure w/o CC/MCC</t>
  </si>
  <si>
    <t>Lymphoma &amp; non-acute leukemia w other O.R. proc w MCC</t>
  </si>
  <si>
    <t>Lymphoma &amp; non-acute leukemia w other O.R. proc w CC</t>
  </si>
  <si>
    <t>Lymphoma &amp; non-acute leukemia w other O.R. proc w/o CC/MCC</t>
  </si>
  <si>
    <t>Myeloprolif disord or poorly diff neopl w maj O.R. proc w MCC</t>
  </si>
  <si>
    <t>Myeloprolif disord or poorly diff neopl w maj O.R. proc w CC</t>
  </si>
  <si>
    <t>Myeloprolif disord or poorly diff neopl w maj O.R. proc w/o CC/MCC</t>
  </si>
  <si>
    <t>Myeloprolif disord or poorly diff neopl w other O.R. proc w CC/MCC</t>
  </si>
  <si>
    <t>Myeloprolif disord or poorly diff neopl w other O.R. proc w/o CC/MCC</t>
  </si>
  <si>
    <t>Acute leukemia w/o major O.R. procedure w MCC</t>
  </si>
  <si>
    <t>Acute leukemia w/o major O.R. procedure w CC</t>
  </si>
  <si>
    <t>Acute leukemia w/o major O.R. procedure w/o CC/MCC</t>
  </si>
  <si>
    <t>0014</t>
  </si>
  <si>
    <t>Allogeneic bone marrow transplant</t>
  </si>
  <si>
    <t>Chemo w acute leukemia as sdx or w high dose chemo agent w MCC</t>
  </si>
  <si>
    <t>Chemo w acute leukemia as sdx w CC or high dose chemo agent</t>
  </si>
  <si>
    <t>Chemo w acute leukemia as sdx w/o CC/MCC</t>
  </si>
  <si>
    <t>Lymphoma &amp; non-acute leukemia w MCC</t>
  </si>
  <si>
    <t>Lymphoma &amp; non-acute leukemia w CC</t>
  </si>
  <si>
    <t>Lymphoma &amp; non-acute leukemia w/o CC/MCC</t>
  </si>
  <si>
    <t>Other myeloprolif dis or poorly diff neopl diag w MCC</t>
  </si>
  <si>
    <t>Other myeloprolif dis or poorly diff neopl diag w CC</t>
  </si>
  <si>
    <t>Other myeloprolif dis or poorly diff neopl diag w/o CC/MCC</t>
  </si>
  <si>
    <t>Chemotherapy w/o acute leukemia as secondary diagnosis w MCC</t>
  </si>
  <si>
    <t>Chemotherapy w/o acute leukemia as secondary diagnosis w CC</t>
  </si>
  <si>
    <t>Chemotherapy w/o acute leukemia as secondary diagnosis w/o CC/MCC</t>
  </si>
  <si>
    <t>Radiotherapy</t>
  </si>
  <si>
    <t>Infectious &amp; parasitic diseases w O.R. procedure w MCC</t>
  </si>
  <si>
    <t>Infectious &amp; parasitic diseases w O.R. procedure w CC</t>
  </si>
  <si>
    <t>Infectious &amp; parasitic diseases w O.R. procedure w/o CC/MCC</t>
  </si>
  <si>
    <t>Postoperative or post-traumatic infections w O.R. proc w MCC</t>
  </si>
  <si>
    <t>Utah Medicaid MS DRG Number</t>
  </si>
  <si>
    <t>Utah Medicaid MS DRG Description</t>
  </si>
  <si>
    <t>Medicare MS DRG Reference</t>
  </si>
  <si>
    <t>Discharge Patient Status</t>
  </si>
  <si>
    <t>NOTE: Rehab Utah specific MS-DRGs are manually assigned depending on the area of the brain affected.</t>
  </si>
  <si>
    <t>Postoperative or post-traumatic infections w O.R. proc w CC</t>
  </si>
  <si>
    <t>Postoperative or post-traumatic infections w O.R. proc w/o CC/MCC</t>
  </si>
  <si>
    <t>Postoperative &amp; post-traumatic infections w MCC</t>
  </si>
  <si>
    <t>Postoperative &amp; post-traumatic infections w/o MCC</t>
  </si>
  <si>
    <t>Fever</t>
  </si>
  <si>
    <t>Viral illness w MCC</t>
  </si>
  <si>
    <t>Viral illness w/o MCC</t>
  </si>
  <si>
    <t>[Charges in Excess of Outlier Threshold]                                 X [Outlier Adjustment Factor]</t>
  </si>
  <si>
    <t>[Charges in Excess of Transferred Outlier Threshold]      X [Outlier Adjustment Factor]</t>
  </si>
  <si>
    <t>Mapping to Utah Specific MS-DRGs</t>
  </si>
  <si>
    <t>945/946</t>
  </si>
  <si>
    <t>Days</t>
  </si>
  <si>
    <t>&gt;= 11</t>
  </si>
  <si>
    <t>&lt;= 10</t>
  </si>
  <si>
    <t>&gt;= 2</t>
  </si>
  <si>
    <t>Other infectious &amp; parasitic diseases diagnoses w MCC</t>
  </si>
  <si>
    <t>Other infectious &amp; parasitic diseases diagnoses w CC</t>
  </si>
  <si>
    <t>Other infectious &amp; parasitic diseases diagnoses w/o CC/MCC</t>
  </si>
  <si>
    <t>Septicemia or severe sepsis w MV 96+ hours</t>
  </si>
  <si>
    <t>Septicemia or severe sepsis w/o MV 96+ hours w MCC</t>
  </si>
  <si>
    <t>Septicemia or severe sepsis w/o MV 96+ hours w/o MCC</t>
  </si>
  <si>
    <t>O.R. procedure w principal diagnoses of mental illness</t>
  </si>
  <si>
    <t>Acute adjustment reaction &amp; psychosocial dysfunction</t>
  </si>
  <si>
    <t>Depressive neuroses</t>
  </si>
  <si>
    <t>Neuroses except depressive</t>
  </si>
  <si>
    <t>Disorders of personality &amp; impulse control</t>
  </si>
  <si>
    <t>Organic disturbances &amp; mental retardation</t>
  </si>
  <si>
    <t>Psychoses</t>
  </si>
  <si>
    <t>Behavioral &amp; developmental disorders</t>
  </si>
  <si>
    <t>Other mental disorder diagnoses</t>
  </si>
  <si>
    <t>Alcohol/drug abuse or dependence, left ama</t>
  </si>
  <si>
    <t>Alcohol/drug abuse or dependence w rehabilitation therapy</t>
  </si>
  <si>
    <t>Alcohol/drug abuse or dependence w/o rehabilitation therapy w MCC</t>
  </si>
  <si>
    <t>Alcohol/drug abuse or dependence w/o rehabilitation therapy w/o MCC</t>
  </si>
  <si>
    <t>Wound debridements for injuries w MCC</t>
  </si>
  <si>
    <t>Wound debridements for injuries w CC</t>
  </si>
  <si>
    <t>Wound debridements for injuries w/o CC/MCC</t>
  </si>
  <si>
    <t>Skin grafts for injuries w CC/MCC</t>
  </si>
  <si>
    <t>Skin grafts for injuries w/o CC/MCC</t>
  </si>
  <si>
    <t>Hand procedures for injuries</t>
  </si>
  <si>
    <t>Other O.R. procedures for injuries w MCC</t>
  </si>
  <si>
    <t>Other O.R. procedures for injuries w CC</t>
  </si>
  <si>
    <t>Other O.R. procedures for injuries w/o CC/MCC</t>
  </si>
  <si>
    <t>Traumatic injury w MCC</t>
  </si>
  <si>
    <t>Traumatic injury w/o MCC</t>
  </si>
  <si>
    <t>Allergic reactions w MCC</t>
  </si>
  <si>
    <t>Allergic reactions w/o MCC</t>
  </si>
  <si>
    <t>Poisoning &amp; toxic effects of drugs w MCC</t>
  </si>
  <si>
    <t>Poisoning &amp; toxic effects of drugs w/o MCC</t>
  </si>
  <si>
    <t>Complications of treatment w MCC</t>
  </si>
  <si>
    <t>Complications of treatment w CC</t>
  </si>
  <si>
    <t>Complications of treatment w/o CC/MCC</t>
  </si>
  <si>
    <t>Other injury, poisoning &amp; toxic effect diag w MCC</t>
  </si>
  <si>
    <t>Other injury, poisoning &amp; toxic effect diag w/o MCC</t>
  </si>
  <si>
    <t>Extensive burns or full thickness burns w MV 96+ hrs w skin graft</t>
  </si>
  <si>
    <t>Full thickness burn w skin graft or inhal inj w CC/MCC</t>
  </si>
  <si>
    <t>Full thickness burn w skin graft or inhal inj w/o CC/MCC</t>
  </si>
  <si>
    <t>Extensive burns or full thickness burns w MV 96+ hrs w/o skin graft</t>
  </si>
  <si>
    <t>Full thickness burn w/o skin grft or inhal inj</t>
  </si>
  <si>
    <t>Non-extensive burns</t>
  </si>
  <si>
    <t>O.R. proc w diagnoses of other contact w health services w MCC</t>
  </si>
  <si>
    <t>O.R. proc w diagnoses of other contact w health services w CC</t>
  </si>
  <si>
    <t>O.R. proc w diagnoses of other contact w health services w/o CC/MCC</t>
  </si>
  <si>
    <t>Rehabilitation w CC/MCC</t>
  </si>
  <si>
    <t>Rehabilitation w/o CC/MCC</t>
  </si>
  <si>
    <t>Signs &amp; symptoms w MCC</t>
  </si>
  <si>
    <t>Signs &amp; symptoms w/o MCC</t>
  </si>
  <si>
    <t>Aftercare w CC/MCC</t>
  </si>
  <si>
    <t>Aftercare w/o CC/MCC</t>
  </si>
  <si>
    <t>Other factors influencing health status</t>
  </si>
  <si>
    <t>Craniotomy for multiple significant trauma</t>
  </si>
  <si>
    <t>Limb reattachment, hip &amp; femur proc for multiple significant trauma</t>
  </si>
  <si>
    <t>Other O.R. procedures for multiple significant trauma w MCC</t>
  </si>
  <si>
    <t>Other O.R. procedures for multiple significant trauma w CC</t>
  </si>
  <si>
    <t>Other O.R. procedures for multiple significant trauma w/o CC/MCC</t>
  </si>
  <si>
    <t>Other multiple significant trauma w MCC</t>
  </si>
  <si>
    <t>Other multiple significant trauma w CC</t>
  </si>
  <si>
    <t>Other multiple significant trauma w/o CC/MCC</t>
  </si>
  <si>
    <t>HIV w extensive O.R. procedure w MCC</t>
  </si>
  <si>
    <t>HIV w extensive O.R. procedure w/o MCC</t>
  </si>
  <si>
    <t>HIV w major related condition w MCC</t>
  </si>
  <si>
    <t>HIV w major related condition w CC</t>
  </si>
  <si>
    <t>HIV w major related condition w/o CC/MCC</t>
  </si>
  <si>
    <t>HIV w or w/o other related condition</t>
  </si>
  <si>
    <t>Extensive O.R. procedure unrelated to principal diagnosis w MCC</t>
  </si>
  <si>
    <t>Extensive O.R. procedure unrelated to principal diagnosis w CC</t>
  </si>
  <si>
    <t>Extensive O.R. procedure unrelated to principal diagnosis w/o CC/MCC</t>
  </si>
  <si>
    <t>Non-extensive O.R. proc unrelated to principal diagnosis w MCC</t>
  </si>
  <si>
    <t>Non-extensive O.R. proc unrelated to principal diagnosis w CC</t>
  </si>
  <si>
    <t>Non-extensive O.R. proc unrelated to principal diagnosis w/o CC/MCC</t>
  </si>
  <si>
    <t>945/946 - REHAB - SPINAL/PARA</t>
  </si>
  <si>
    <t>945/946 - REHAB - SPINAL/QUAD</t>
  </si>
  <si>
    <t>945/946 - REHAB - HEAD</t>
  </si>
  <si>
    <t>945/946 - REHAB - STROKE</t>
  </si>
  <si>
    <t>945/946 - REHAB - OTHER</t>
  </si>
  <si>
    <t>789-1a - NEONATE XFERED OR EXPIRED (Died &lt;=1 day)</t>
  </si>
  <si>
    <t>789-1b - NEONATE XFERED OR EXPIRED (Died &gt;= 2 days)</t>
  </si>
  <si>
    <t>789-2a - NEONATE XFERED OR EXPIRED (Transferred &lt;= 10 days)</t>
  </si>
  <si>
    <t>789-2b - NEONATE XFERED OR EXPIRED (Transferred &gt;= 11 days)</t>
  </si>
  <si>
    <t>790-1 - NEONATE EXTREM IMMATUR/RDS - 1 - &lt; 500 grams</t>
  </si>
  <si>
    <t>790-2 - NEONATE EXTREM IMMATUR/RDS - 2 - 500 to 749 grams</t>
  </si>
  <si>
    <t>790-3 - NEONATE EXTREM IMMATUR/RDS - 3 - 750 to 999 grams</t>
  </si>
  <si>
    <t>790-4 - NEONATE EXTREM IMMATUR/RDS - 4 - 1000 to 1249 grams</t>
  </si>
  <si>
    <t>790-5 - NEONATE EXTREM IMMATUR/RDS - 5 - 1250 to 1499 grams</t>
  </si>
  <si>
    <t>790-6 - NEONATE EXTREM IMMATUR/RDS - 6 - 1500 to 1749 grams</t>
  </si>
  <si>
    <t>790-7 - NEONATE EXTREM IMMATUR/RDS - 7 - 1750 to 1999 grams</t>
  </si>
  <si>
    <t>790-8 - NEONATE EXTREM IMMATUR/RDS - 8 - 2000 to 2499 grams</t>
  </si>
  <si>
    <t>790-9a - NEONATE EXTREM IMMATUR/RDS - 9 - 2500 grams and over</t>
  </si>
  <si>
    <t>790-9b - NEONATE EXTREM IMMATUR/RDS - 9 - 2500 grams and over</t>
  </si>
  <si>
    <t>791-1 - PREMATURE W/MAJ PROBLEMS - 1 &lt; 500 grams</t>
  </si>
  <si>
    <t>791-2 - PREMATURE W/MAJ PROBLEMS - 2 - 500 to 749 grams</t>
  </si>
  <si>
    <t>791-3 - PREMATURE W/MAJ PROBLEMS - 3 - 750 to 999 grams</t>
  </si>
  <si>
    <t>791-4 - PREMATURE W/MAJ PROBLEMS - 3 - 1000 to 1249 grams</t>
  </si>
  <si>
    <t>791-5 - PREMATURE W/ MAJ PROBLEMS - 5 - 1250 to 1499 grams</t>
  </si>
  <si>
    <t>791-6 - PREMATURE W/ MAJ PROBLEMS - 6 - 1500 to 1749 grams</t>
  </si>
  <si>
    <t>791-7 - PREMATURE W/ MAJ PROBLEMS - 7 - 1750 to 1999 grams</t>
  </si>
  <si>
    <t>791-8 - PREMATURE W/ MAJ PROBLEMS - 8 - 2000 to 2499 grams</t>
  </si>
  <si>
    <t>791-9 - PREMATURE W/ MAJ PROBLEMS - 9 - 2500 grams and over</t>
  </si>
  <si>
    <t>Begin</t>
  </si>
  <si>
    <t>End</t>
  </si>
  <si>
    <t>DISCHARGE STATUS</t>
  </si>
  <si>
    <t>Home/Self</t>
  </si>
  <si>
    <t>Transferred</t>
  </si>
  <si>
    <t>Expired</t>
  </si>
  <si>
    <t>Other</t>
  </si>
  <si>
    <t>HOSPITAL FACTORS</t>
  </si>
  <si>
    <t>No</t>
  </si>
  <si>
    <t>OUTLIER</t>
  </si>
  <si>
    <t>DOLLAR</t>
  </si>
  <si>
    <t>THRESHOLD</t>
  </si>
  <si>
    <t>BASE  RATE:</t>
  </si>
  <si>
    <t>WEIGHT:</t>
  </si>
  <si>
    <t>DAYS:</t>
  </si>
  <si>
    <t>DRG ALOS:</t>
  </si>
  <si>
    <t>BASE  DRG  PAYMENT:</t>
  </si>
  <si>
    <t>DAILY  RATE:</t>
  </si>
  <si>
    <t>(Form Locator 6, UB92 Form)</t>
  </si>
  <si>
    <t>DRG  OUTLIER  THRESHOLD:</t>
  </si>
  <si>
    <t>DRG  OUTLIER  DOLLARS:</t>
  </si>
  <si>
    <t>TRANSFERRED  OUTLIER  THRESHOLD:</t>
  </si>
  <si>
    <t>TRANSFERRED  OUTLIER  DOLLARS</t>
  </si>
  <si>
    <t>(Form Locator 22, UB92 Form)</t>
  </si>
  <si>
    <t>OUTLIER  ADJUSTMENT  FACTOR:</t>
  </si>
  <si>
    <t>Calculated</t>
  </si>
  <si>
    <t>Conditions</t>
  </si>
  <si>
    <t>Payments</t>
  </si>
  <si>
    <t>Payment Formula</t>
  </si>
  <si>
    <t>Base DRG Payment</t>
  </si>
  <si>
    <t>Outlier Payments</t>
  </si>
  <si>
    <t>Charges Exceed Outlier Threshold</t>
  </si>
  <si>
    <t>Regular Transfer Payments</t>
  </si>
  <si>
    <t>Patient Transferred to another facility</t>
  </si>
  <si>
    <t>Outlier Transfer Payments</t>
  </si>
  <si>
    <t>Patient Transferred to another facility AND Charges Exceed Outlier Threshold</t>
  </si>
  <si>
    <t>Total Base Payments</t>
  </si>
  <si>
    <t>0001</t>
  </si>
  <si>
    <t>0002</t>
  </si>
  <si>
    <t>0003</t>
  </si>
  <si>
    <t>0004</t>
  </si>
  <si>
    <t>0005</t>
  </si>
  <si>
    <t>0006</t>
  </si>
  <si>
    <t>0007</t>
  </si>
  <si>
    <t>0008</t>
  </si>
  <si>
    <t>0010</t>
  </si>
  <si>
    <t>0011</t>
  </si>
  <si>
    <t>0012</t>
  </si>
  <si>
    <t>0013</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</si>
  <si>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</si>
  <si>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</si>
  <si>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</si>
  <si>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</si>
  <si>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</si>
  <si>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</si>
  <si>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</si>
  <si>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</si>
  <si>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</si>
  <si>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</si>
  <si>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</si>
  <si>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</si>
  <si>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</si>
  <si>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</si>
  <si>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</si>
  <si>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</si>
  <si>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</si>
  <si>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</si>
  <si>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</si>
  <si>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</si>
  <si>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</si>
  <si>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</si>
  <si>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</si>
  <si>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</si>
  <si>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</si>
  <si>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</si>
  <si>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</si>
  <si>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</si>
  <si>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</si>
  <si>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</si>
  <si>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</si>
  <si>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</si>
  <si>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</si>
  <si>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</si>
  <si>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</si>
  <si>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</si>
  <si>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</si>
  <si>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</si>
  <si>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</si>
  <si>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</si>
  <si>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</si>
  <si>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</si>
  <si>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</si>
  <si>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</si>
  <si>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</si>
  <si>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</si>
  <si>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</si>
  <si>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</si>
  <si>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</si>
  <si>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</si>
  <si>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</si>
  <si>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</si>
  <si>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</si>
  <si>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</si>
  <si>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</si>
  <si>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</si>
  <si>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</si>
  <si>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</si>
  <si>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</si>
  <si>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</si>
  <si>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</si>
  <si>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</si>
  <si>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</si>
  <si>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</si>
  <si>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</si>
  <si>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</si>
  <si>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</si>
  <si>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</si>
  <si>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</si>
  <si>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</si>
  <si>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</si>
  <si>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</si>
  <si>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</si>
  <si>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</si>
  <si>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</si>
  <si>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0113</t>
  </si>
  <si>
    <t>0114</t>
  </si>
  <si>
    <t>0115</t>
  </si>
  <si>
    <t>0116</t>
  </si>
  <si>
    <t>0117</t>
  </si>
  <si>
    <t>0121</t>
  </si>
  <si>
    <t>0122</t>
  </si>
  <si>
    <t>0123</t>
  </si>
  <si>
    <t>0124</t>
  </si>
  <si>
    <t>0125</t>
  </si>
  <si>
    <t>0135</t>
  </si>
  <si>
    <t>0136</t>
  </si>
  <si>
    <t>0137</t>
  </si>
  <si>
    <t>0138</t>
  </si>
  <si>
    <t>0139</t>
  </si>
  <si>
    <t>0146</t>
  </si>
  <si>
    <t>0147</t>
  </si>
  <si>
    <t>0148</t>
  </si>
  <si>
    <t>0149</t>
  </si>
  <si>
    <t>0150</t>
  </si>
  <si>
    <t>0151</t>
  </si>
  <si>
    <t>0152</t>
  </si>
  <si>
    <t>0153</t>
  </si>
  <si>
    <t>0154</t>
  </si>
  <si>
    <t>0155</t>
  </si>
  <si>
    <t>0156</t>
  </si>
  <si>
    <t>0157</t>
  </si>
  <si>
    <t>0158</t>
  </si>
  <si>
    <t>0159</t>
  </si>
  <si>
    <t>0163</t>
  </si>
  <si>
    <t>0164</t>
  </si>
  <si>
    <t>0165</t>
  </si>
  <si>
    <t>0166</t>
  </si>
  <si>
    <t>0167</t>
  </si>
  <si>
    <t>0168</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</si>
  <si>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</si>
  <si>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</si>
  <si>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</si>
  <si>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</si>
  <si>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</si>
  <si>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</si>
  <si>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</si>
  <si>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</si>
  <si>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</si>
  <si>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</si>
  <si>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</si>
  <si>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</si>
  <si>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</si>
  <si>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</si>
  <si>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</si>
  <si>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</si>
  <si>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</si>
  <si>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</si>
  <si>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</si>
  <si>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</si>
  <si>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</si>
  <si>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</si>
  <si>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</si>
  <si>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</si>
  <si>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</si>
  <si>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</si>
  <si>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</si>
  <si>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</si>
  <si>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</si>
  <si>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</si>
  <si>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</si>
  <si>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</si>
  <si>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</si>
  <si>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</si>
  <si>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0215</t>
  </si>
  <si>
    <t>0222</t>
  </si>
  <si>
    <t>0223</t>
  </si>
  <si>
    <t>0224</t>
  </si>
  <si>
    <t>0225</t>
  </si>
  <si>
    <t>0226</t>
  </si>
  <si>
    <t>0227</t>
  </si>
  <si>
    <t>0228</t>
  </si>
  <si>
    <t>0229</t>
  </si>
  <si>
    <t>0231</t>
  </si>
  <si>
    <t>0232</t>
  </si>
  <si>
    <t>0233</t>
  </si>
  <si>
    <t>0234</t>
  </si>
  <si>
    <t>0235</t>
  </si>
  <si>
    <t>0236</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</si>
  <si>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</si>
  <si>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</si>
  <si>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</si>
  <si>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</si>
  <si>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</si>
  <si>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</si>
  <si>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</si>
  <si>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</si>
  <si>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</si>
  <si>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</si>
  <si>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</si>
  <si>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</si>
  <si>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</si>
  <si>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</si>
  <si>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</si>
  <si>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</si>
  <si>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</si>
  <si>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</si>
  <si>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</si>
  <si>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</si>
  <si>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</si>
  <si>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</si>
  <si>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</si>
  <si>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</si>
  <si>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</si>
  <si>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</si>
  <si>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</si>
  <si>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</si>
  <si>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</si>
  <si>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</si>
  <si>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</si>
  <si>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</si>
  <si>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</si>
  <si>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</si>
  <si>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</si>
  <si>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</si>
  <si>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</si>
  <si>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</si>
  <si>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</si>
  <si>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</si>
  <si>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</si>
  <si>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</si>
  <si>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</si>
  <si>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</si>
  <si>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</si>
  <si>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</si>
  <si>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</si>
  <si>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</si>
  <si>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</si>
  <si>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</si>
  <si>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</si>
  <si>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</si>
  <si>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</si>
  <si>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</si>
  <si>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</si>
  <si>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</si>
  <si>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</si>
  <si>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</si>
  <si>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</si>
  <si>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</si>
  <si>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</si>
  <si>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</si>
  <si>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</si>
  <si>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</si>
  <si>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</si>
  <si>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</si>
  <si>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</si>
  <si>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</si>
  <si>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</si>
  <si>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</si>
  <si>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</si>
  <si>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</si>
  <si>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</si>
  <si>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</si>
  <si>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</si>
  <si>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</si>
  <si>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</si>
  <si>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</si>
  <si>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</si>
  <si>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</si>
  <si>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</si>
  <si>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</si>
  <si>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</si>
  <si>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</si>
  <si>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</si>
  <si>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</si>
  <si>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</si>
  <si>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</si>
  <si>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</si>
  <si>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</si>
  <si>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</si>
  <si>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</si>
  <si>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</si>
  <si>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</si>
  <si>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</si>
  <si>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</si>
  <si>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</si>
  <si>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</si>
  <si>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</si>
  <si>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</si>
  <si>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</si>
  <si>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</si>
  <si>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</si>
  <si>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</si>
  <si>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</si>
  <si>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</si>
  <si>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</si>
  <si>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</si>
  <si>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</si>
  <si>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</si>
  <si>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</si>
  <si>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</si>
  <si>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</si>
  <si>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</si>
  <si>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</si>
  <si>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</si>
  <si>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</si>
  <si>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</si>
  <si>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</si>
  <si>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</si>
  <si>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</si>
  <si>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</si>
  <si>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</si>
  <si>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</si>
  <si>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</si>
  <si>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</si>
  <si>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</si>
  <si>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</si>
  <si>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</si>
  <si>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</si>
  <si>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</si>
  <si>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</si>
  <si>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</si>
  <si>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</si>
  <si>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</si>
  <si>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</si>
  <si>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</si>
  <si>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</si>
  <si>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</si>
  <si>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</si>
  <si>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</si>
  <si>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</si>
  <si>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</si>
  <si>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</si>
  <si>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</si>
  <si>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</si>
  <si>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0432</t>
  </si>
  <si>
    <t>0433</t>
  </si>
  <si>
    <t>0434</t>
  </si>
  <si>
    <t>0435</t>
  </si>
  <si>
    <t>0436</t>
  </si>
  <si>
    <t>0437</t>
  </si>
  <si>
    <t>0438</t>
  </si>
  <si>
    <t>0439</t>
  </si>
  <si>
    <t>0440</t>
  </si>
  <si>
    <t>0441</t>
  </si>
  <si>
    <t>0442</t>
  </si>
  <si>
    <t>0443</t>
  </si>
  <si>
    <t>0444</t>
  </si>
  <si>
    <t>0445</t>
  </si>
  <si>
    <t>0446</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</si>
  <si>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</si>
  <si>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</si>
  <si>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</si>
  <si>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</si>
  <si>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</si>
  <si>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</si>
  <si>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</si>
  <si>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</si>
  <si>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</si>
  <si>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</si>
  <si>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</si>
  <si>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</si>
  <si>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</si>
  <si>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</si>
  <si>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</si>
  <si>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</si>
  <si>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</si>
  <si>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</si>
  <si>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</si>
  <si>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</si>
  <si>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</si>
  <si>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</si>
  <si>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</si>
  <si>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</si>
  <si>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</si>
  <si>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</si>
  <si>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</si>
  <si>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</si>
  <si>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</si>
  <si>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</si>
  <si>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</si>
  <si>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0485</t>
  </si>
  <si>
    <t>0486</t>
  </si>
  <si>
    <t>0487</t>
  </si>
  <si>
    <t>0488</t>
  </si>
  <si>
    <t>0489</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</si>
  <si>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</si>
  <si>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</si>
  <si>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</si>
  <si>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</si>
  <si>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</si>
  <si>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</si>
  <si>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</si>
  <si>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</si>
  <si>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</si>
  <si>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</si>
  <si>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</si>
  <si>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</si>
  <si>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</si>
  <si>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</si>
  <si>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</si>
  <si>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</si>
  <si>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</si>
  <si>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</si>
  <si>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</si>
  <si>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</si>
  <si>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</si>
  <si>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</si>
  <si>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</si>
  <si>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</si>
  <si>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</si>
  <si>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</si>
  <si>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</si>
  <si>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</si>
  <si>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</si>
  <si>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</si>
  <si>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</si>
  <si>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</si>
  <si>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</si>
  <si>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</si>
  <si>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</si>
  <si>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</si>
  <si>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</si>
  <si>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</si>
  <si>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</si>
  <si>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</si>
  <si>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</si>
  <si>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</si>
  <si>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</si>
  <si>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</si>
  <si>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</si>
  <si>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</si>
  <si>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</si>
  <si>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</si>
  <si>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</si>
  <si>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</si>
  <si>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</si>
  <si>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</si>
  <si>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</si>
  <si>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</si>
  <si>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</si>
  <si>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</si>
  <si>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</si>
  <si>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</si>
  <si>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</si>
  <si>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</si>
  <si>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0573</t>
  </si>
  <si>
    <t>0574</t>
  </si>
  <si>
    <t>0575</t>
  </si>
  <si>
    <t>0576</t>
  </si>
  <si>
    <t>0577</t>
  </si>
  <si>
    <t>0578</t>
  </si>
  <si>
    <t>0579</t>
  </si>
  <si>
    <t>0580</t>
  </si>
  <si>
    <t>0581</t>
  </si>
  <si>
    <t>0582</t>
  </si>
  <si>
    <t>0583</t>
  </si>
  <si>
    <t>0584</t>
  </si>
  <si>
    <t>0585</t>
  </si>
  <si>
    <t>0592</t>
  </si>
  <si>
    <t>0593</t>
  </si>
  <si>
    <t>0594</t>
  </si>
  <si>
    <t>0595</t>
  </si>
  <si>
    <t>0596</t>
  </si>
  <si>
    <t>0597</t>
  </si>
  <si>
    <t>0598</t>
  </si>
  <si>
    <t>0599</t>
  </si>
  <si>
    <t>0600</t>
  </si>
  <si>
    <t>0601</t>
  </si>
  <si>
    <t>0602</t>
  </si>
  <si>
    <t>0603</t>
  </si>
  <si>
    <t>0604</t>
  </si>
  <si>
    <t>0605</t>
  </si>
  <si>
    <t>0606</t>
  </si>
  <si>
    <t>0607</t>
  </si>
  <si>
    <t>0614</t>
  </si>
  <si>
    <t>0615</t>
  </si>
  <si>
    <t>0616</t>
  </si>
  <si>
    <t>0617</t>
  </si>
  <si>
    <t>0618</t>
  </si>
  <si>
    <t>0619</t>
  </si>
  <si>
    <t>0620</t>
  </si>
  <si>
    <t>0621</t>
  </si>
  <si>
    <t>0622</t>
  </si>
  <si>
    <t>0623</t>
  </si>
  <si>
    <t>0624</t>
  </si>
  <si>
    <t>0625</t>
  </si>
  <si>
    <t>0626</t>
  </si>
  <si>
    <t>0627</t>
  </si>
  <si>
    <t>0628</t>
  </si>
  <si>
    <t>0629</t>
  </si>
  <si>
    <t>0630</t>
  </si>
  <si>
    <t>0637</t>
  </si>
  <si>
    <t>0638</t>
  </si>
  <si>
    <t>0639</t>
  </si>
  <si>
    <t>0640</t>
  </si>
  <si>
    <t>0641</t>
  </si>
  <si>
    <t>0642</t>
  </si>
  <si>
    <t>0643</t>
  </si>
  <si>
    <t>0644</t>
  </si>
  <si>
    <t>0645</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</si>
  <si>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</si>
  <si>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</si>
  <si>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</si>
  <si>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</si>
  <si>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</si>
  <si>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</si>
  <si>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</si>
  <si>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</si>
  <si>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</si>
  <si>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</si>
  <si>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</si>
  <si>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</si>
  <si>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</si>
  <si>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</si>
  <si>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</si>
  <si>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</si>
  <si>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</si>
  <si>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</si>
  <si>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</si>
  <si>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</si>
  <si>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</si>
  <si>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</si>
  <si>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</si>
  <si>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</si>
  <si>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0682</t>
  </si>
  <si>
    <t>0683</t>
  </si>
  <si>
    <t>0684</t>
  </si>
  <si>
    <t>0686</t>
  </si>
  <si>
    <t>0687</t>
  </si>
  <si>
    <t>0688</t>
  </si>
  <si>
    <t>0689</t>
  </si>
  <si>
    <t>0690</t>
  </si>
  <si>
    <t>0693</t>
  </si>
  <si>
    <t>0694</t>
  </si>
  <si>
    <t>0695</t>
  </si>
  <si>
    <t>0696</t>
  </si>
  <si>
    <t>0697</t>
  </si>
  <si>
    <t>0698</t>
  </si>
  <si>
    <t>0699</t>
  </si>
  <si>
    <t>0700</t>
  </si>
  <si>
    <t>0707</t>
  </si>
  <si>
    <t>0708</t>
  </si>
  <si>
    <t>0709</t>
  </si>
  <si>
    <t>0710</t>
  </si>
  <si>
    <t>0711</t>
  </si>
  <si>
    <t>0712</t>
  </si>
  <si>
    <t>0713</t>
  </si>
  <si>
    <t>0714</t>
  </si>
  <si>
    <t>0715</t>
  </si>
  <si>
    <t>0716</t>
  </si>
  <si>
    <t>0717</t>
  </si>
  <si>
    <t>0718</t>
  </si>
  <si>
    <t>0722</t>
  </si>
  <si>
    <t>0723</t>
  </si>
  <si>
    <t>0724</t>
  </si>
  <si>
    <t>0725</t>
  </si>
  <si>
    <t>0726</t>
  </si>
  <si>
    <t>0727</t>
  </si>
  <si>
    <t>0728</t>
  </si>
  <si>
    <t>0729</t>
  </si>
  <si>
    <t>0730</t>
  </si>
  <si>
    <t>0734</t>
  </si>
  <si>
    <t>0735</t>
  </si>
  <si>
    <t>0736</t>
  </si>
  <si>
    <t>0737</t>
  </si>
  <si>
    <t>0738</t>
  </si>
  <si>
    <t>0739</t>
  </si>
  <si>
    <t>0740</t>
  </si>
  <si>
    <t>0741</t>
  </si>
  <si>
    <t>0742</t>
  </si>
  <si>
    <t>0743</t>
  </si>
  <si>
    <t>0744</t>
  </si>
  <si>
    <t>0745</t>
  </si>
  <si>
    <t>0746</t>
  </si>
  <si>
    <t>0747</t>
  </si>
  <si>
    <t>0748</t>
  </si>
  <si>
    <t>0749</t>
  </si>
  <si>
    <t>0750</t>
  </si>
  <si>
    <t>0754</t>
  </si>
  <si>
    <t>0755</t>
  </si>
  <si>
    <t>0756</t>
  </si>
  <si>
    <t>0757</t>
  </si>
  <si>
    <t>0758</t>
  </si>
  <si>
    <t>0759</t>
  </si>
  <si>
    <t>0760</t>
  </si>
  <si>
    <t>0761</t>
  </si>
  <si>
    <t>0768</t>
  </si>
  <si>
    <t>0769</t>
  </si>
  <si>
    <t>0770</t>
  </si>
  <si>
    <t>0776</t>
  </si>
  <si>
    <t>0779</t>
  </si>
  <si>
    <t>0789</t>
  </si>
  <si>
    <t>0790</t>
  </si>
  <si>
    <t>0791</t>
  </si>
  <si>
    <t>0792</t>
  </si>
  <si>
    <t>0793</t>
  </si>
  <si>
    <t>0794</t>
  </si>
  <si>
    <t>0795</t>
  </si>
  <si>
    <t>0799</t>
  </si>
  <si>
    <t>0800</t>
  </si>
  <si>
    <t>0801</t>
  </si>
  <si>
    <t>0802</t>
  </si>
  <si>
    <t>0803</t>
  </si>
  <si>
    <t>0804</t>
  </si>
  <si>
    <t>0808</t>
  </si>
  <si>
    <t>0809</t>
  </si>
  <si>
    <t>0810</t>
  </si>
  <si>
    <t>0811</t>
  </si>
  <si>
    <t>0812</t>
  </si>
  <si>
    <t>0813</t>
  </si>
  <si>
    <t>0814</t>
  </si>
  <si>
    <t>0815</t>
  </si>
  <si>
    <t>0816</t>
  </si>
  <si>
    <t>0820</t>
  </si>
  <si>
    <t>0821</t>
  </si>
  <si>
    <t>0822</t>
  </si>
  <si>
    <t>0823</t>
  </si>
  <si>
    <t>0824</t>
  </si>
  <si>
    <t>0825</t>
  </si>
  <si>
    <t>0826</t>
  </si>
  <si>
    <t>0827</t>
  </si>
  <si>
    <t>0828</t>
  </si>
  <si>
    <t>0829</t>
  </si>
  <si>
    <t>0830</t>
  </si>
  <si>
    <t>0834</t>
  </si>
  <si>
    <t>0835</t>
  </si>
  <si>
    <t>0836</t>
  </si>
  <si>
    <t>0837</t>
  </si>
  <si>
    <t>0838</t>
  </si>
  <si>
    <t>0839</t>
  </si>
  <si>
    <t>0840</t>
  </si>
  <si>
    <t>0841</t>
  </si>
  <si>
    <t>0842</t>
  </si>
  <si>
    <t>0843</t>
  </si>
  <si>
    <t>0844</t>
  </si>
  <si>
    <t>0845</t>
  </si>
  <si>
    <t>0846</t>
  </si>
  <si>
    <t>0847</t>
  </si>
  <si>
    <t>0848</t>
  </si>
  <si>
    <t>0849</t>
  </si>
  <si>
    <t>0853</t>
  </si>
  <si>
    <t>0854</t>
  </si>
  <si>
    <t>0855</t>
  </si>
  <si>
    <t>0856</t>
  </si>
  <si>
    <t>0857</t>
  </si>
  <si>
    <t>0858</t>
  </si>
  <si>
    <t>0862</t>
  </si>
  <si>
    <t>0863</t>
  </si>
  <si>
    <t>0864</t>
  </si>
  <si>
    <t>0865</t>
  </si>
  <si>
    <t>0866</t>
  </si>
  <si>
    <t>0867</t>
  </si>
  <si>
    <t>0868</t>
  </si>
  <si>
    <t>0869</t>
  </si>
  <si>
    <t>0870</t>
  </si>
  <si>
    <t>0871</t>
  </si>
  <si>
    <t>0872</t>
  </si>
  <si>
    <t>0876</t>
  </si>
  <si>
    <t>0880</t>
  </si>
  <si>
    <t>0881</t>
  </si>
  <si>
    <t>0882</t>
  </si>
  <si>
    <t>0883</t>
  </si>
  <si>
    <t>0884</t>
  </si>
  <si>
    <t>0885</t>
  </si>
  <si>
    <t>0886</t>
  </si>
  <si>
    <t>0887</t>
  </si>
  <si>
    <t>0894</t>
  </si>
  <si>
    <t>0895</t>
  </si>
  <si>
    <t>0896</t>
  </si>
  <si>
    <t>0897</t>
  </si>
  <si>
    <t>0901</t>
  </si>
  <si>
    <t>0902</t>
  </si>
  <si>
    <t>0903</t>
  </si>
  <si>
    <t>0904</t>
  </si>
  <si>
    <t>0905</t>
  </si>
  <si>
    <t>0906</t>
  </si>
  <si>
    <t>0907</t>
  </si>
  <si>
    <t>0908</t>
  </si>
  <si>
    <t>0909</t>
  </si>
  <si>
    <t>0913</t>
  </si>
  <si>
    <t>0914</t>
  </si>
  <si>
    <t>0915</t>
  </si>
  <si>
    <t>0916</t>
  </si>
  <si>
    <t>0917</t>
  </si>
  <si>
    <t>0918</t>
  </si>
  <si>
    <t>0919</t>
  </si>
  <si>
    <t>0920</t>
  </si>
  <si>
    <t>0921</t>
  </si>
  <si>
    <t>0922</t>
  </si>
  <si>
    <t>0923</t>
  </si>
  <si>
    <t>0927</t>
  </si>
  <si>
    <t>0928</t>
  </si>
  <si>
    <t>0929</t>
  </si>
  <si>
    <t>0933</t>
  </si>
  <si>
    <t>0934</t>
  </si>
  <si>
    <t>0935</t>
  </si>
  <si>
    <t>0939</t>
  </si>
  <si>
    <t>0940</t>
  </si>
  <si>
    <t>0941</t>
  </si>
  <si>
    <t>0945</t>
  </si>
  <si>
    <t>0946</t>
  </si>
  <si>
    <t>0947</t>
  </si>
  <si>
    <t>0948</t>
  </si>
  <si>
    <t>0949</t>
  </si>
  <si>
    <t>0950</t>
  </si>
  <si>
    <t>0951</t>
  </si>
  <si>
    <t>0955</t>
  </si>
  <si>
    <t>0956</t>
  </si>
  <si>
    <t>0957</t>
  </si>
  <si>
    <t>0958</t>
  </si>
  <si>
    <t>0959</t>
  </si>
  <si>
    <t>0963</t>
  </si>
  <si>
    <t>0964</t>
  </si>
  <si>
    <t>0965</t>
  </si>
  <si>
    <t>0969</t>
  </si>
  <si>
    <t>0970</t>
  </si>
  <si>
    <t>0974</t>
  </si>
  <si>
    <t>0975</t>
  </si>
  <si>
    <t>0976</t>
  </si>
  <si>
    <t>0977</t>
  </si>
  <si>
    <t>0981</t>
  </si>
  <si>
    <t>0982</t>
  </si>
  <si>
    <t>0983</t>
  </si>
  <si>
    <t>0987</t>
  </si>
  <si>
    <t>0988</t>
  </si>
  <si>
    <t>0989</t>
  </si>
  <si>
    <t>8800</t>
  </si>
  <si>
    <t>8801</t>
  </si>
  <si>
    <t>8802</t>
  </si>
  <si>
    <t>8803</t>
  </si>
  <si>
    <t>8804</t>
  </si>
  <si>
    <t>8850</t>
  </si>
  <si>
    <t>8851</t>
  </si>
  <si>
    <t>8852</t>
  </si>
  <si>
    <t>8853</t>
  </si>
  <si>
    <t>8860</t>
  </si>
  <si>
    <t>8861</t>
  </si>
  <si>
    <t>8862</t>
  </si>
  <si>
    <t>8863</t>
  </si>
  <si>
    <t>8864</t>
  </si>
  <si>
    <t>8865</t>
  </si>
  <si>
    <t>8866</t>
  </si>
  <si>
    <t>8867</t>
  </si>
  <si>
    <t>8868</t>
  </si>
  <si>
    <t>8869</t>
  </si>
  <si>
    <t>8880</t>
  </si>
  <si>
    <t>8881</t>
  </si>
  <si>
    <t>8882</t>
  </si>
  <si>
    <t>8883</t>
  </si>
  <si>
    <t>8884</t>
  </si>
  <si>
    <t>8885</t>
  </si>
  <si>
    <t>8886</t>
  </si>
  <si>
    <t>8887</t>
  </si>
  <si>
    <t>8888</t>
  </si>
  <si>
    <t>PERIOD</t>
  </si>
  <si>
    <t>PERIOD:</t>
  </si>
  <si>
    <t>REGULAR TRANSFER PAYMENT</t>
  </si>
  <si>
    <t>[Daily Rate] X [Days]</t>
  </si>
  <si>
    <t>[Base Rate] X [Weight]</t>
  </si>
  <si>
    <t>3.  Select Hospital for Hospital</t>
  </si>
  <si>
    <t>4.  Enter Admission and Discharge Dates</t>
  </si>
  <si>
    <t>5.  Select Discharge Status</t>
  </si>
  <si>
    <t>7. View Calculated Payment, gross of TPL and Co-insurance</t>
  </si>
  <si>
    <t>1.  Select the "Formula" sheet.</t>
  </si>
  <si>
    <t xml:space="preserve">2.  Enter the MS-DRG in the new worksheet </t>
  </si>
  <si>
    <t>(Four Digits, i.e. 0100)</t>
  </si>
  <si>
    <t>Utah Medicaid MS-DRG Calculator</t>
  </si>
  <si>
    <t>1.  Enter DRG:</t>
  </si>
  <si>
    <t>2.  Select Hospital:</t>
  </si>
  <si>
    <t>3.  Enter ADMIT Date:</t>
  </si>
  <si>
    <t>4.  Enter DISCHARGE Date:</t>
  </si>
  <si>
    <t>MS-DRG</t>
  </si>
  <si>
    <t>Weight</t>
  </si>
  <si>
    <t>ALOS</t>
  </si>
  <si>
    <t>MS-DRG Description</t>
  </si>
  <si>
    <t>Heart transplant or implant of heart assist system w MCC</t>
  </si>
  <si>
    <t>Heart transplant or implant of heart assist system w/o MCC</t>
  </si>
  <si>
    <t>ECMO or trach w MV 96+ hrs or PDX exc face, mouth &amp; neck w maj O.R.</t>
  </si>
  <si>
    <t>Trach w MV 96+ hrs or PDX exc face, mouth &amp; neck w/o maj O.R.</t>
  </si>
  <si>
    <t>Liver transplant w MCC or intestinal transplant</t>
  </si>
  <si>
    <t>Liver transplant w/o MCC</t>
  </si>
  <si>
    <t>Lung transplant</t>
  </si>
  <si>
    <t>Simultaneous pancreas/kidney transplant</t>
  </si>
  <si>
    <t>Pancreas transplant</t>
  </si>
  <si>
    <t>Tracheostomy for face,mouth &amp; neck diagnoses w MCC</t>
  </si>
  <si>
    <t>Tracheostomy for face,mouth &amp; neck diagnoses w CC</t>
  </si>
  <si>
    <t>Tracheostomy for face,mouth &amp; neck diagnoses w/o CC/MCC</t>
  </si>
  <si>
    <t>Intracranial vascular procedures w PDX hemorrhage w MCC</t>
  </si>
  <si>
    <t>Intracranial vascular procedures w PDX hemorrhage w CC</t>
  </si>
  <si>
    <t>Intracranial vascular procedures w PDX hemorrhage w/o CC/MCC</t>
  </si>
  <si>
    <t>Cranio w major dev impl/acute complex CNS PDX w MCC or chemo implant</t>
  </si>
  <si>
    <t>Cranio w major dev impl/acute complex CNS PDX w/o MCC</t>
  </si>
  <si>
    <t>Craniotomy &amp; endovascular intracranial procedures w MCC</t>
  </si>
  <si>
    <t>Craniotomy &amp; endovascular intracranial procedures w CC</t>
  </si>
  <si>
    <t>Craniotomy &amp; endovascular intracranial procedures w/o CC/MCC</t>
  </si>
  <si>
    <t>Spinal procedures w MCC</t>
  </si>
  <si>
    <t>Spinal procedures w CC or spinal neurostimulators</t>
  </si>
  <si>
    <t>Spinal procedures w/o CC/MCC</t>
  </si>
  <si>
    <t>Ventricular shunt procedures w MCC</t>
  </si>
  <si>
    <t>Ventricular shunt procedures w CC</t>
  </si>
  <si>
    <t>Ventricular shunt procedures w/o CC/MCC</t>
  </si>
  <si>
    <t>Carotid artery stent procedure w MCC</t>
  </si>
  <si>
    <t>Carotid artery stent procedure w CC</t>
  </si>
  <si>
    <t>Carotid artery stent procedure w/o CC/MCC</t>
  </si>
  <si>
    <t>Extracranial procedures w MCC</t>
  </si>
  <si>
    <t>Extracranial procedures w CC</t>
  </si>
  <si>
    <t>Extracranial procedures w/o CC/MCC</t>
  </si>
  <si>
    <t>Periph/cranial nerve &amp; other nerv syst proc w MCC</t>
  </si>
  <si>
    <t>Periph/cranial nerve &amp; other nerv syst proc w CC or periph neurostim</t>
  </si>
  <si>
    <t>Periph/cranial nerve &amp; other nerv syst proc w/o CC/MCC</t>
  </si>
  <si>
    <t>Spinal disorders &amp; injuries w CC/MCC</t>
  </si>
  <si>
    <t>Spinal disorders &amp; injuries w/o CC/MCC</t>
  </si>
  <si>
    <t>Nervous system neoplasms w MCC</t>
  </si>
  <si>
    <t>Nervous system neoplasms w/o MCC</t>
  </si>
  <si>
    <t>Degenerative nervous system disorders w MCC</t>
  </si>
  <si>
    <t>Degenerative nervous system disorders w/o MCC</t>
  </si>
  <si>
    <t>Multiple sclerosis &amp; cerebellar ataxia w MCC</t>
  </si>
  <si>
    <t>Multiple sclerosis &amp; cerebellar ataxia w CC</t>
  </si>
  <si>
    <t>Multiple sclerosis &amp; cerebellar ataxia w/o CC/MCC</t>
  </si>
  <si>
    <t>Acute ischemic stroke w use of thrombolytic agent w MCC</t>
  </si>
  <si>
    <t>Acute ischemic stroke w use of thrombolytic agent w CC</t>
  </si>
  <si>
    <t>Acute ischemic stroke w use of thrombolytic agent w/o CC/MCC</t>
  </si>
  <si>
    <t>Intracranial hemorrhage or cerebral infarction w MCC</t>
  </si>
  <si>
    <t>Intracranial hemorrhage or cerebral infarction w CC</t>
  </si>
  <si>
    <t>Intracranial hemorrhage or cerebral infarction w/o CC/MCC</t>
  </si>
  <si>
    <t>Nonspecific cva &amp; precerebral occlusion w/o infarct w MCC</t>
  </si>
  <si>
    <t>Nonspecific cva &amp; precerebral occlusion w/o infarct w/o MCC</t>
  </si>
  <si>
    <t>Transient ischemia</t>
  </si>
  <si>
    <t>Nonspecific cerebrovascular disorders w MCC</t>
  </si>
  <si>
    <t>Nonspecific cerebrovascular disorders w CC</t>
  </si>
  <si>
    <t>Nonspecific cerebrovascular disorders w/o CC/MCC</t>
  </si>
  <si>
    <t>Cranial &amp; peripheral nerve disorders w MCC</t>
  </si>
  <si>
    <t>Cranial &amp; peripheral nerve disorders w/o MCC</t>
  </si>
  <si>
    <t>Viral meningitis w CC/MCC</t>
  </si>
  <si>
    <t>Viral meningitis w/o CC/MCC</t>
  </si>
  <si>
    <t>Hypertensive encephalopathy w MCC</t>
  </si>
  <si>
    <t>Hypertensive encephalopathy w CC</t>
  </si>
  <si>
    <t>Hypertensive encephalopathy w/o CC/MCC</t>
  </si>
  <si>
    <t>Nontraumatic stupor &amp; coma w MCC</t>
  </si>
  <si>
    <t>Nontraumatic stupor &amp; coma w/o MCC</t>
  </si>
  <si>
    <t>Traumatic stupor &amp; coma, coma &gt;1 hr w MCC</t>
  </si>
  <si>
    <t>Traumatic stupor &amp; coma, coma &gt;1 hr w CC</t>
  </si>
  <si>
    <t>Traumatic stupor &amp; coma, coma &gt;1 hr w/o CC/MCC</t>
  </si>
  <si>
    <t>Traumatic stupor &amp; coma, coma &lt;1 hr w MCC</t>
  </si>
  <si>
    <t>Traumatic stupor &amp; coma, coma &lt;1 hr w CC</t>
  </si>
  <si>
    <t>Traumatic stupor &amp; coma, coma &lt;1 hr w/o CC/MCC</t>
  </si>
  <si>
    <t>Concussion w MCC</t>
  </si>
  <si>
    <t>Concussion w CC</t>
  </si>
  <si>
    <t>Concussion w/o CC/MCC</t>
  </si>
  <si>
    <t>Other disorders of nervous system w MCC</t>
  </si>
  <si>
    <t>Other disorders of nervous system w CC</t>
  </si>
  <si>
    <t>Other disorders of nervous system w/o CC/MCC</t>
  </si>
  <si>
    <t>Bacterial &amp; tuberculous infections of nervous system w MCC</t>
  </si>
  <si>
    <t>Bacterial &amp; tuberculous infections of nervous system w CC</t>
  </si>
  <si>
    <t>Bacterial &amp; tuberculous infections of nervous system w/o CC/MCC</t>
  </si>
  <si>
    <t>Non-bacterial infect of nervous sys exc viral meningitis w MCC</t>
  </si>
  <si>
    <t>Non-bacterial infect of nervous sys exc viral meningitis w CC</t>
  </si>
  <si>
    <t>Non-bacterial infect of nervous sys exc viral meningitis w/o CC/MCC</t>
  </si>
  <si>
    <t>Seizures w MCC</t>
  </si>
  <si>
    <t>Seizures w/o MCC</t>
  </si>
  <si>
    <t>Headaches w MCC</t>
  </si>
  <si>
    <t>Headaches w/o MCC</t>
  </si>
  <si>
    <t>Orbital procedures w CC/MCC</t>
  </si>
  <si>
    <t>Orbital procedures w/o CC/MCC</t>
  </si>
  <si>
    <t>Extraocular procedures except orbit</t>
  </si>
  <si>
    <t>Intraocular procedures w CC/MCC</t>
  </si>
  <si>
    <t>Intraocular procedures w/o CC/MCC</t>
  </si>
  <si>
    <t>Acute major eye infections w CC/MCC</t>
  </si>
  <si>
    <t>Acute major eye infections w/o CC/MCC</t>
  </si>
  <si>
    <t>Neurological eye disorders</t>
  </si>
  <si>
    <t>Other disorders of the eye w MCC</t>
  </si>
  <si>
    <t>Other disorders of the eye w/o MCC</t>
  </si>
  <si>
    <t>Sinus &amp; mastoid procedures w CC/MCC</t>
  </si>
  <si>
    <t>Sinus &amp; mastoid procedures w/o CC/MCC</t>
  </si>
  <si>
    <t>Mouth procedures w CC/MCC</t>
  </si>
  <si>
    <t>Mouth procedures w/o CC/MCC</t>
  </si>
  <si>
    <t>Salivary gland procedures</t>
  </si>
  <si>
    <t>Ear, nose, mouth &amp; throat malignancy w MCC</t>
  </si>
  <si>
    <t>Ear, nose, mouth &amp; throat malignancy w CC</t>
  </si>
  <si>
    <t>Ear, nose, mouth &amp; throat malignancy w/o CC/MCC</t>
  </si>
  <si>
    <t>Dysequilibrium</t>
  </si>
  <si>
    <t>Epistaxis w MCC</t>
  </si>
  <si>
    <t>Epistaxis w/o MCC</t>
  </si>
  <si>
    <t>Otitis media &amp; URI w MCC</t>
  </si>
  <si>
    <t>Otitis media &amp; URI w/o MCC</t>
  </si>
  <si>
    <t>Other ear, nose, mouth &amp; throat diagnoses w MCC</t>
  </si>
  <si>
    <t>Other ear, nose, mouth &amp; throat diagnoses w CC</t>
  </si>
  <si>
    <t>Other ear, nose, mouth &amp; throat diagnoses w/o CC/MCC</t>
  </si>
  <si>
    <t>Dental &amp; Oral Diseases w MCC</t>
  </si>
  <si>
    <t>Dental &amp; Oral Diseases w CC</t>
  </si>
  <si>
    <t>Dental &amp; Oral Diseases w/o CC/MCC</t>
  </si>
  <si>
    <t>Major chest procedures w MCC</t>
  </si>
  <si>
    <t>Major chest procedures w CC</t>
  </si>
  <si>
    <t>Major chest procedures w/o CC/MCC</t>
  </si>
  <si>
    <t>Other resp system O.R. procedures w MCC</t>
  </si>
  <si>
    <t>Other resp system O.R. procedures w CC</t>
  </si>
  <si>
    <t>Other resp system O.R. procedures w/o CC/MCC</t>
  </si>
  <si>
    <t>Pulmonary embolism w MCC</t>
  </si>
  <si>
    <t>Pulmonary embolism w/o MCC</t>
  </si>
  <si>
    <t>Respiratory infections &amp; inflammations w MCC</t>
  </si>
  <si>
    <t>Respiratory infections &amp; inflammations w CC</t>
  </si>
  <si>
    <t>Respiratory infections &amp; inflammations w/o CC/MCC</t>
  </si>
  <si>
    <t>Respiratory neoplasms w MCC</t>
  </si>
  <si>
    <t>Respiratory neoplasms w CC</t>
  </si>
  <si>
    <t>Respiratory neoplasms w/o CC/MCC</t>
  </si>
  <si>
    <t>Major chest trauma w MCC</t>
  </si>
  <si>
    <t>Major chest trauma w CC</t>
  </si>
  <si>
    <t>Major chest trauma w/o CC/MCC</t>
  </si>
  <si>
    <t>Pleural effusion w MCC</t>
  </si>
  <si>
    <t>Pleural effusion w CC</t>
  </si>
  <si>
    <t>Pleural effusion w/o CC/MCC</t>
  </si>
  <si>
    <t>Pulmonary edema &amp; respiratory failure</t>
  </si>
  <si>
    <t>Chronic obstructive pulmonary disease w MCC</t>
  </si>
  <si>
    <t>Chronic obstructive pulmonary disease w CC</t>
  </si>
  <si>
    <t>Chronic obstructive pulmonary disease w/o CC/MCC</t>
  </si>
  <si>
    <t>Simple pneumonia &amp; pleurisy w MCC</t>
  </si>
  <si>
    <t>Simple pneumonia &amp; pleurisy w CC</t>
  </si>
  <si>
    <t>Simple pneumonia &amp; pleurisy w/o CC/MCC</t>
  </si>
  <si>
    <t>Interstitial lung disease w MCC</t>
  </si>
  <si>
    <t>Interstitial lung disease w CC</t>
  </si>
  <si>
    <t>Interstitial lung disease w/o CC/MCC</t>
  </si>
  <si>
    <t>Pneumothorax w MCC</t>
  </si>
  <si>
    <t>Pneumothorax w CC</t>
  </si>
  <si>
    <t>Pneumothorax w/o CC/MCC</t>
  </si>
  <si>
    <t>Bronchitis &amp; asthma w CC/MCC</t>
  </si>
  <si>
    <t>Bronchitis &amp; asthma w/o CC/MCC</t>
  </si>
  <si>
    <t>Respiratory signs &amp; symptoms</t>
  </si>
  <si>
    <t>Other respiratory system diagnoses w MCC</t>
  </si>
  <si>
    <t>Other respiratory system diagnoses w/o MCC</t>
  </si>
  <si>
    <t>Respiratory system diagnosis w ventilator support 96+ hours</t>
  </si>
  <si>
    <t>Respiratory system diagnosis w ventilator support &lt;96 hours</t>
  </si>
  <si>
    <t>Other heart assist system implant</t>
  </si>
  <si>
    <t>Cardiac defib implant w cardiac cath w AMI/HF/shock w MCC</t>
  </si>
  <si>
    <t>Cardiac defib implant w cardiac cath w AMI/HF/shock w/o MCC</t>
  </si>
  <si>
    <t>Cardiac defib implant w cardiac cath w/o AMI/HF/shock w MCC</t>
  </si>
  <si>
    <t>Cardiac defib implant w cardiac cath w/o AMI/HF/shock w/o MCC</t>
  </si>
  <si>
    <t>Cardiac defibrillator implant w/o cardiac cath w MCC</t>
  </si>
  <si>
    <t>Cardiac defibrillator implant w/o cardiac cath w/o MCC</t>
  </si>
  <si>
    <t>Other cardiothoracic procedures w MCC</t>
  </si>
  <si>
    <t>Other cardiothoracic procedures w CC</t>
  </si>
  <si>
    <t>Coronary bypass w PTCA w MCC</t>
  </si>
  <si>
    <t>Coronary bypass w PTCA w/o MCC</t>
  </si>
  <si>
    <t>Coronary bypass w cardiac cath w MCC</t>
  </si>
  <si>
    <t>Coronary bypass w cardiac cath w/o MCC</t>
  </si>
  <si>
    <t>Coronary bypass w/o cardiac cath w MCC</t>
  </si>
  <si>
    <t>Coronary bypass w/o cardiac cath w/o MCC</t>
  </si>
  <si>
    <t>Amputation for circ sys disorders exc upper limb &amp; toe w MCC</t>
  </si>
  <si>
    <t>Amputation for circ sys disorders exc upper limb &amp; toe w CC</t>
  </si>
  <si>
    <t>Amputation for circ sys disorders exc upper limb &amp; toe w/o CC/MCC</t>
  </si>
  <si>
    <t>Permanent cardiac pacemaker implant w MCC</t>
  </si>
  <si>
    <t>Permanent cardiac pacemaker implant w CC</t>
  </si>
  <si>
    <t>Permanent cardiac pacemaker implant w/o CC/MCC</t>
  </si>
  <si>
    <t>AICD generator procedures</t>
  </si>
  <si>
    <t>Perc cardiovasc proc w drug-eluting stent w MCC or 4+ vessels/stents</t>
  </si>
  <si>
    <t>Perc cardiovasc proc w drug-eluting stent w/o MCC</t>
  </si>
  <si>
    <t>Perc cardiovasc proc w non-drug-eluting stent w MCC or 4+ ves/stents</t>
  </si>
  <si>
    <t>Perc cardiovasc proc w non-drug-eluting stent w/o MCC</t>
  </si>
  <si>
    <t>Perc cardiovasc proc w/o coronary artery stent w MCC</t>
  </si>
  <si>
    <t>Perc cardiovasc proc w/o coronary artery stent w/o MCC</t>
  </si>
  <si>
    <t>Other vascular procedures w MCC</t>
  </si>
  <si>
    <t>Other vascular procedures w CC</t>
  </si>
  <si>
    <t>Other vascular procedures w/o CC/MCC</t>
  </si>
  <si>
    <t>Upper limb &amp; toe amputation for circ system disorders w MCC</t>
  </si>
  <si>
    <t>Upper limb &amp; toe amputation for circ system disorders w CC</t>
  </si>
  <si>
    <t>Upper limb &amp; toe amputation for circ system disorders w/o CC/MCC</t>
  </si>
  <si>
    <t>Cardiac pacemaker device replacement w MCC</t>
  </si>
  <si>
    <t>Cardiac pacemaker device replacement w/o MCC</t>
  </si>
  <si>
    <t>Cardiac pacemaker revision except device replacement w MCC</t>
  </si>
  <si>
    <t>Cardiac pacemaker revision except device replacement w CC</t>
  </si>
  <si>
    <t>Cardiac pacemaker revision except device replacement w/o CC/MCC</t>
  </si>
  <si>
    <t>Vein ligation &amp; stripping</t>
  </si>
  <si>
    <t>Other circulatory system O.R. procedures</t>
  </si>
  <si>
    <t>AICD lead procedures</t>
  </si>
  <si>
    <t>Acute myocardial infarction, discharged alive w MCC</t>
  </si>
  <si>
    <t>Acute myocardial infarction, discharged alive w CC</t>
  </si>
  <si>
    <t>Acute myocardial infarction, discharged alive w/o CC/MCC</t>
  </si>
  <si>
    <t>Acute myocardial infarction, expired w MCC</t>
  </si>
  <si>
    <t>Acute myocardial infarction, expired w CC</t>
  </si>
  <si>
    <t>Acute myocardial infarction, expired w/o CC/MCC</t>
  </si>
  <si>
    <t>Circulatory disorders except AMI, w card cath w MCC</t>
  </si>
  <si>
    <t>Circulatory disorders except AMI, w card cath w/o MCC</t>
  </si>
  <si>
    <t>Acute &amp; subacute endocarditis w MCC</t>
  </si>
  <si>
    <t>Acute &amp; subacute endocarditis w CC</t>
  </si>
  <si>
    <t>Acute &amp; subacute endocarditis w/o CC/MCC</t>
  </si>
  <si>
    <t>Heart failure &amp; shock w MCC</t>
  </si>
  <si>
    <t>Heart failure &amp; shock w CC</t>
  </si>
  <si>
    <t>Heart failure &amp; shock w/o CC/MCC</t>
  </si>
  <si>
    <t>Deep vein thrombophlebitis w CC/MCC</t>
  </si>
  <si>
    <t>Deep vein thrombophlebitis w/o CC/MCC</t>
  </si>
  <si>
    <t>Cardiac arrest, unexplained w MCC</t>
  </si>
  <si>
    <t>Cardiac arrest, unexplained w CC</t>
  </si>
  <si>
    <t>Cardiac arrest, unexplained w/o CC/MCC</t>
  </si>
  <si>
    <t>Peripheral vascular disorders w MCC</t>
  </si>
  <si>
    <t>Peripheral vascular disorders w CC</t>
  </si>
  <si>
    <t>Peripheral vascular disorders w/o CC/MCC</t>
  </si>
  <si>
    <t>Atherosclerosis w MCC</t>
  </si>
  <si>
    <t>Atherosclerosis w/o MCC</t>
  </si>
  <si>
    <t>Hypertension w MCC</t>
  </si>
  <si>
    <t>Hypertension w/o MCC</t>
  </si>
  <si>
    <t>Cardiac congenital &amp; valvular disorders w MCC</t>
  </si>
  <si>
    <t>Cardiac congenital &amp; valvular disorders w/o MCC</t>
  </si>
  <si>
    <t>Cardiac arrhythmia &amp; conduction disorders w MCC</t>
  </si>
  <si>
    <t>Cardiac arrhythmia &amp; conduction disorders w CC</t>
  </si>
  <si>
    <t>Cardiac arrhythmia &amp; conduction disorders w/o CC/MCC</t>
  </si>
  <si>
    <t>Angina pectoris</t>
  </si>
  <si>
    <t>Syncope &amp; collapse</t>
  </si>
  <si>
    <t>Chest pain</t>
  </si>
  <si>
    <t>Other circulatory system diagnoses w MCC</t>
  </si>
  <si>
    <t>Other circulatory system diagnoses w CC</t>
  </si>
  <si>
    <t>Other circulatory system diagnoses w/o CC/MCC</t>
  </si>
  <si>
    <t>Stomach, esophageal &amp; duodenal proc w MCC</t>
  </si>
  <si>
    <t>Stomach, esophageal &amp; duodenal proc w CC</t>
  </si>
  <si>
    <t>Stomach, esophageal &amp; duodenal proc w/o CC/MCC</t>
  </si>
  <si>
    <t>Major small &amp; large bowel procedures w MCC</t>
  </si>
  <si>
    <t>Major small &amp; large bowel procedures w CC</t>
  </si>
  <si>
    <t>Major small &amp; large bowel procedures w/o CC/MCC</t>
  </si>
  <si>
    <t>Rectal resection w MCC</t>
  </si>
  <si>
    <t>Rectal resection w CC</t>
  </si>
  <si>
    <t>Rectal resection w/o CC/MCC</t>
  </si>
  <si>
    <t>Peritoneal adhesiolysis w MCC</t>
  </si>
  <si>
    <t>Peritoneal adhesiolysis w CC</t>
  </si>
  <si>
    <t>Peritoneal adhesiolysis w/o CC/MCC</t>
  </si>
  <si>
    <t>Appendectomy w complicated principal diag w MCC</t>
  </si>
  <si>
    <t>Appendectomy w complicated principal diag w CC</t>
  </si>
  <si>
    <t>Appendectomy w complicated principal diag w/o CC/MCC</t>
  </si>
  <si>
    <t>Appendectomy w/o complicated principal diag w MCC</t>
  </si>
  <si>
    <t>Appendectomy w/o complicated principal diag w CC</t>
  </si>
  <si>
    <t>Appendectomy w/o complicated principal diag w/o CC/MCC</t>
  </si>
  <si>
    <t>Minor small &amp; large bowel procedures w MCC</t>
  </si>
  <si>
    <t>Minor small &amp; large bowel procedures w CC</t>
  </si>
  <si>
    <t>Minor small &amp; large bowel procedures w/o CC/MCC</t>
  </si>
  <si>
    <t>Anal &amp; stomal procedures w MCC</t>
  </si>
  <si>
    <t>Anal &amp; stomal procedures w CC</t>
  </si>
  <si>
    <t>Anal &amp; stomal procedures w/o CC/MCC</t>
  </si>
  <si>
    <t>Inguinal &amp; femoral hernia procedures w MCC</t>
  </si>
  <si>
    <t>Inguinal &amp; femoral hernia procedures w CC</t>
  </si>
  <si>
    <t>Inguinal &amp; femoral hernia procedures w/o CC/MCC</t>
  </si>
  <si>
    <t>Hernia procedures except inguinal &amp; femoral w MCC</t>
  </si>
  <si>
    <t>Hernia procedures except inguinal &amp; femoral w CC</t>
  </si>
  <si>
    <t>Hernia procedures except inguinal &amp; femoral w/o CC/MCC</t>
  </si>
  <si>
    <t>Other digestive system O.R. procedures w MCC</t>
  </si>
  <si>
    <t>Other digestive system O.R. procedures w CC</t>
  </si>
  <si>
    <t>Other digestive system O.R. procedures w/o CC/MCC</t>
  </si>
  <si>
    <t>Major esophageal disorders w MCC</t>
  </si>
  <si>
    <t>Major esophageal disorders w CC</t>
  </si>
  <si>
    <t>Major esophageal disorders w/o CC/MCC</t>
  </si>
  <si>
    <t>Major gastrointestinal disorders &amp; peritoneal infections w MCC</t>
  </si>
  <si>
    <t>Major gastrointestinal disorders &amp; peritoneal infections w CC</t>
  </si>
  <si>
    <t>Major gastrointestinal disorders &amp; peritoneal infections w/o CC/MCC</t>
  </si>
  <si>
    <t>Digestive malignancy w MCC</t>
  </si>
  <si>
    <t>Digestive malignancy w CC</t>
  </si>
  <si>
    <t>Digestive malignancy w/o CC/MCC</t>
  </si>
  <si>
    <t>G.I. hemorrhage w MCC</t>
  </si>
  <si>
    <t>G.I. hemorrhage w CC</t>
  </si>
  <si>
    <t>G.I. hemorrhage w/o CC/MCC</t>
  </si>
  <si>
    <t>Complicated peptic ulcer w MCC</t>
  </si>
  <si>
    <t>Complicated peptic ulcer w CC</t>
  </si>
  <si>
    <t>Complicated peptic ulcer w/o CC/MCC</t>
  </si>
  <si>
    <t>Uncomplicated peptic ulcer w MCC</t>
  </si>
  <si>
    <t>Uncomplicated peptic ulcer w/o MCC</t>
  </si>
  <si>
    <t>Inflammatory bowel disease w MCC</t>
  </si>
  <si>
    <t>Inflammatory bowel disease w CC</t>
  </si>
  <si>
    <t>Inflammatory bowel disease w/o CC/MCC</t>
  </si>
  <si>
    <t>G.I. obstruction w MCC</t>
  </si>
  <si>
    <t>G.I. obstruction w CC</t>
  </si>
  <si>
    <t>G.I. obstruction w/o CC/MCC</t>
  </si>
  <si>
    <t>Esophagitis, gastroent &amp; misc digest disorders w MCC</t>
  </si>
  <si>
    <t>0570</t>
  </si>
  <si>
    <t>0571</t>
  </si>
  <si>
    <t>0572</t>
  </si>
  <si>
    <t>Skin Debridement w/MCC</t>
  </si>
  <si>
    <t>Skin Debridement w/CC</t>
  </si>
  <si>
    <t>Skin Debridement w/o CC/MCC</t>
  </si>
  <si>
    <t>Autologous Bone Marrow Transplant w/CC/MCC</t>
  </si>
  <si>
    <t>Autologous Bone Marrow Transplant w/o CC/MCC</t>
  </si>
  <si>
    <t>0016</t>
  </si>
  <si>
    <t>0017</t>
  </si>
  <si>
    <t>payment for discharges prior to 10/1/11.  Please see the 16th Edition for these calculations.</t>
  </si>
  <si>
    <t>Note: Due to the change in weights, this calculator CANNOT be used to calculate</t>
  </si>
  <si>
    <r>
      <rPr>
        <b/>
        <sz val="10"/>
        <color indexed="8"/>
        <rFont val="Arial"/>
        <family val="2"/>
      </rPr>
      <t>Note</t>
    </r>
    <r>
      <rPr>
        <sz val="10"/>
        <color theme="1"/>
        <rFont val="Arial"/>
        <family val="2"/>
      </rPr>
      <t>:  The editions are now named to be compatible with the MS-DRG version being used.  
          No Utah calculator editions exist for #17 through #28.</t>
    </r>
  </si>
  <si>
    <t>0518</t>
  </si>
  <si>
    <t>0519</t>
  </si>
  <si>
    <t>0520</t>
  </si>
  <si>
    <t>Back &amp; Neck Proc Exc Spinal Fusion W Mcc Or Disc Device/Neurostim</t>
  </si>
  <si>
    <t xml:space="preserve">Back &amp; Neck Proc Exc Spinal Fusion W Cc </t>
  </si>
  <si>
    <t>Back &amp; Neck Proc Exc Spinal Fusion W/O Cc/Mcc</t>
  </si>
  <si>
    <t>0267</t>
  </si>
  <si>
    <t>0266</t>
  </si>
  <si>
    <t>0216</t>
  </si>
  <si>
    <t>0217</t>
  </si>
  <si>
    <t>0218</t>
  </si>
  <si>
    <t>0219</t>
  </si>
  <si>
    <t>0220</t>
  </si>
  <si>
    <t>0221</t>
  </si>
  <si>
    <t>Cardiac valve &amp; oth maj cardiothoracic proc w card cath w MCC</t>
  </si>
  <si>
    <t>Cardiac valve &amp; oth maj cardiothoracic proc w card cath w CC</t>
  </si>
  <si>
    <t>Cardiac valve &amp; oth maj cardiothoracic proc w card cath w/o CC/MCC</t>
  </si>
  <si>
    <t>Cardiac valve &amp; oth maj cardiothoracic proc w/o card cath w MCC</t>
  </si>
  <si>
    <t>Cardiac valve &amp; oth maj cardiothoracic proc w/o card cath w CC</t>
  </si>
  <si>
    <t>Cardiac valve &amp; oth maj cardiothoracic proc w/o card cath w/o CC/MCC</t>
  </si>
  <si>
    <t>Hospital - Urban</t>
  </si>
  <si>
    <t>0268</t>
  </si>
  <si>
    <t>0269</t>
  </si>
  <si>
    <t>0270</t>
  </si>
  <si>
    <t>0271</t>
  </si>
  <si>
    <t>0272</t>
  </si>
  <si>
    <t>0273</t>
  </si>
  <si>
    <t>0274</t>
  </si>
  <si>
    <t>PERCUTANEOUS INTRACARDIAC PROCEDURES W MCC</t>
  </si>
  <si>
    <t>PERCUTANEOUS INTRACARDIAC PROCEDURES W/O MCC</t>
  </si>
  <si>
    <t>AORTIC AND HEART ASSIST PROCEDURES EXCEPT PULSATION BALLOON W MCC</t>
  </si>
  <si>
    <t>AORTIC AND HEART ASSIST PROCEDURES EXCEPT PULSATION BALLOON W/O MCC</t>
  </si>
  <si>
    <t>OTHER MAJOR CARDIOVASCULAR PROCEDURES W MCC</t>
  </si>
  <si>
    <t>OTHER MAJOR CARDIOVASCULAR PROCEDURES W CC</t>
  </si>
  <si>
    <t>Other Major Cardiovascular Procedures without CC/MCC</t>
  </si>
  <si>
    <t>ICD-10 Code</t>
  </si>
  <si>
    <t>0998</t>
  </si>
  <si>
    <t>Principal diagnosis invalid as discharge diagnosis</t>
  </si>
  <si>
    <t>0999</t>
  </si>
  <si>
    <t>Ungroupable</t>
  </si>
  <si>
    <t xml:space="preserve">P07.00 or P07.10 or P07.30 </t>
  </si>
  <si>
    <t>P22.0 with PCS code 5A1935Z or 5A1945Z or 5A1955Z</t>
  </si>
  <si>
    <t>P22.0 without PCS code 5A1935Z or 5A1945Z or 5A1955Z</t>
  </si>
  <si>
    <t>790-1 - NEONATE EXTREM IMMATUR/RDS - 1 - &lt; 500 grams or 23 completed weeks gestation or less</t>
  </si>
  <si>
    <t>P07.01 or P07.21 or P07.22</t>
  </si>
  <si>
    <t>790-2 - NEONATE EXTREM IMMATUR/RDS - 2 - 500 to 749 grams or gestational age of 24 completed weeks</t>
  </si>
  <si>
    <t>P07.02 or P07.23</t>
  </si>
  <si>
    <t>790-3 - NEONATE EXTREM IMMATUR/RDS - 3 - 750 to 999 grams or gestational age of 25 - 26 completed weeks</t>
  </si>
  <si>
    <t>P07.03 or P07.24 or P07.25</t>
  </si>
  <si>
    <t>P07.14 or P07.26 or P07.31</t>
  </si>
  <si>
    <t>790-5 - NEONATE EXTREM IMMATUR/RDS - 5 - 1250 to 1499 grams or gestational age of 29 -30 completed weeks</t>
  </si>
  <si>
    <t>P07.15 or P07.32 or P07.33</t>
  </si>
  <si>
    <t>790-6 - NEONATE EXTREM IMMATUR/RDS - 6 - 1500 to 1749 grams or gestational age of 31 - 32 completed weeks</t>
  </si>
  <si>
    <t>P07.16 or P07.34 or P07.35</t>
  </si>
  <si>
    <t xml:space="preserve">790-7 - NEONATE EXTREM IMMATUR/RDS - 7 - 1750 to 1999 grams or gestational age of 33- 34 completed weeks </t>
  </si>
  <si>
    <t>P07.17 or P07.36 or P07.37</t>
  </si>
  <si>
    <t xml:space="preserve">790-8 - NEONATE EXTREM IMMATUR/RDS - 8 - 2000 to 2499 grams or gestational age of 35- 36 completed weeks </t>
  </si>
  <si>
    <t>P07.18 or P07.38 or P07.39</t>
  </si>
  <si>
    <t xml:space="preserve">790-9a - NEONATE EXTREM IMMATUR/RDS - 9 - 2500 grams and over </t>
  </si>
  <si>
    <t>791-1 - PREMATURE W/MAJ PROBLEMS - 1 &lt; 500 grams or 23 completed weeks gestation or less</t>
  </si>
  <si>
    <t>791-2 - PREMATURE W/MAJ PROBLEMS - 2 - 500 to 749 grams or gestational age of 24 completed weeks</t>
  </si>
  <si>
    <t>791-3 - PREMATURE W/MAJ PROBLEMS - 3 - 750 to 999 grams or gestational age of 25 - 26 completed weeks</t>
  </si>
  <si>
    <t>791-5 - PREMATURE W/ MAJ PROBLEMS - 5 - 1250 to 1499 grams or gestational age of 29 -30 completed weeks</t>
  </si>
  <si>
    <t>791-6 - PREMATURE W/ MAJ PROBLEMS - 6 - 1500 to 1749 grams or gestational age of 31 - 32 completed weeks</t>
  </si>
  <si>
    <t xml:space="preserve">791-7 - PREMATURE W/ MAJ PROBLEMS - 7 - 1750 to 1999 grams or gestational age of 33- 34 completed weeks </t>
  </si>
  <si>
    <t xml:space="preserve">791-8 - PREMATURE W/ MAJ PROBLEMS - 8 - 2000 to 2499 grams or gestational age of 35- 36 completed weeks </t>
  </si>
  <si>
    <t>791-9 - PREMATURE W/ MAJ PROBLEMS - 9 - Unspecified weight or unspecified weeks of gestation</t>
  </si>
  <si>
    <t>OUT OF STATE</t>
  </si>
  <si>
    <t>DRG Description</t>
  </si>
  <si>
    <t>Note:  Calculator does NOT include consideration for payment from any other party (TPL, coinsurance etc.).  Any such payments should be deducted from above amount.  This calculator is not a claims processor and should only be used to anticipate the amount payable per Medicaid MS-DRG.</t>
  </si>
  <si>
    <t>* Discharge Status Note:  Per the Utah Medicaid Hospital Manual, an inpatient stay and transfer is defined as when the patient “is admitted and is then transferred to a distinct-part or another acute care hospital.”  Accordingly, a discharge status of "Transfer" would only be appropriate when the patient is discharged from an acute care hospital and transferred to a like facility.  For example, if the patient is transferred to another inpatient facility, the status of "Transferred" should be used.  However, if discharged to a skilled nursing facility, a discharge status of "Other" would be appropriate.</t>
  </si>
  <si>
    <t>791-4 - PREMATURE W/MAJ PROBLEMS - 3 - 1000 to 1249 grams or gestational age of 27 - 28 completed weeks</t>
  </si>
  <si>
    <t>790-4 - NEONATE EXTREM IMMATUR/RDS - 4 - 1000 to 1249 grams or gestational age of 27 - 28 completed weeks</t>
  </si>
  <si>
    <t>(Cell C5)</t>
  </si>
  <si>
    <t>6.  Enter Net Covered Charges</t>
  </si>
  <si>
    <t>5.  Select Discharge STATUS *(See Note Below):</t>
  </si>
  <si>
    <t>(Cell C9)</t>
  </si>
  <si>
    <t>(Cell C4)</t>
  </si>
  <si>
    <t>(Cells C6 and C7)</t>
  </si>
  <si>
    <t>(Cell C8)</t>
  </si>
  <si>
    <t>0783</t>
  </si>
  <si>
    <t>0784</t>
  </si>
  <si>
    <t>0785</t>
  </si>
  <si>
    <t>0786</t>
  </si>
  <si>
    <t>0787</t>
  </si>
  <si>
    <t>0788</t>
  </si>
  <si>
    <t>0796</t>
  </si>
  <si>
    <t>0797</t>
  </si>
  <si>
    <t>0798</t>
  </si>
  <si>
    <t>0817</t>
  </si>
  <si>
    <t>0818</t>
  </si>
  <si>
    <t>0819</t>
  </si>
  <si>
    <t>0831</t>
  </si>
  <si>
    <t>0832</t>
  </si>
  <si>
    <t>0833</t>
  </si>
  <si>
    <t>0805</t>
  </si>
  <si>
    <t>0806</t>
  </si>
  <si>
    <t>0807</t>
  </si>
  <si>
    <t>Cesarean Section W Sterilization W MCC</t>
  </si>
  <si>
    <t>Cesarean Section W Sterilization W CC</t>
  </si>
  <si>
    <t>Cesarean Section W Sterilization W/O CC/MCC</t>
  </si>
  <si>
    <t>Cesarean Section W/O Sterilization W MCC</t>
  </si>
  <si>
    <t>Cesarean Section W/O Sterilization W CC</t>
  </si>
  <si>
    <t>Vaginal Delivery W Sterilization/D&amp;C W MCC</t>
  </si>
  <si>
    <t>Vaginal Delivery W Sterilization/D&amp;C W CC</t>
  </si>
  <si>
    <t>Vaginal Delivery W Sterilization/D&amp;C Wo CC/MCC</t>
  </si>
  <si>
    <t>Vaginal Delivery W/O Sterilization/D&amp;C W MCC</t>
  </si>
  <si>
    <t>Vaginal Delivery W/O Sterilization/D&amp;C W CC</t>
  </si>
  <si>
    <t>Vaginal Delivery W/O Sterilization/D&amp;C W/O CC/MCC</t>
  </si>
  <si>
    <t>Other Antepartum Diagnoses W O.R. Procedure W MCC</t>
  </si>
  <si>
    <t>Other Antepartum Diagnoses W O.R. Procedure W CC</t>
  </si>
  <si>
    <t>Other Antepartum Diagnoses W O.R. Procedure W/O CC/MCC</t>
  </si>
  <si>
    <t>Other Antepartum Diagnoses W/O O.R. Procedure W MCC</t>
  </si>
  <si>
    <t>Other Antepartum Diagnoses W/O O.R. Procedure W CC</t>
  </si>
  <si>
    <t>Other Antepartum Diagnoses W/O O.R. Procedure W/O CC/MCC</t>
  </si>
  <si>
    <t>Budget Adjustment (DRG Allowed) Including LARC Charge Factor</t>
  </si>
  <si>
    <t>Budget Adjustment (DRG Allowed)</t>
  </si>
  <si>
    <t>[Calculated DRG Payment] X (1 - [Budget Adjustment Factor])</t>
  </si>
  <si>
    <t>[Budget Adjusted (DRG Allowed)] + [LARC Charge Factor]</t>
  </si>
  <si>
    <t>LARC Note:  Effective 1/1/2019 charges for Long Acting Reversible Contraceptives (LARC) will be reimbursed separately from the DRG. To find the current charge factor please refer to our Coverage and Reimbursement Lookup Tool. (https://health.utah.gov/stplan/lookup/CoverageLookup.php)</t>
  </si>
  <si>
    <t>6.  Enter LARC CHARGE FACTOR:**</t>
  </si>
  <si>
    <t>7.  Enter NET COVERED CHARGES:***</t>
  </si>
  <si>
    <t>***NET COVERED CHARGES equal TOTAL CHARGES net of DENIED and NON-COVERED charges</t>
  </si>
  <si>
    <t>**DO NOT INCLUDE LARC CHARGES IN NET COVERED CHARGES (See "LARC Note" below)</t>
  </si>
  <si>
    <t>Endovascular Cardiac Valve Replacement &amp; Supplement Procedures W Mcc</t>
  </si>
  <si>
    <t>Endovascular Cardiac Valve Replacement &amp; Supplement Procedures W/O Mcc</t>
  </si>
  <si>
    <t>0319</t>
  </si>
  <si>
    <t>Other Endovascular Cardiac Valve Procedures W Mcc</t>
  </si>
  <si>
    <t>0320</t>
  </si>
  <si>
    <t>Other Endovascular Cardiac Valve Procedures W/O Mcc</t>
  </si>
  <si>
    <t>Urinary Stones W Mcc</t>
  </si>
  <si>
    <t>Urinary Stones W/O Mcc</t>
  </si>
  <si>
    <t>ALTA VIEW HOSPITAL</t>
  </si>
  <si>
    <t>AMERICAN FORK HOSPITAL</t>
  </si>
  <si>
    <t>CACHE VALLEY HOSPITAL</t>
  </si>
  <si>
    <t>DAVIS HOSPITAL &amp; MED CNTR</t>
  </si>
  <si>
    <t>INTERMOUNTAIN MED CNTR REHAB</t>
  </si>
  <si>
    <t>INTERMOUNTAIN MEDICAL CENTER</t>
  </si>
  <si>
    <t>LAKEVIEW HOSPITAL</t>
  </si>
  <si>
    <t>LAYTON HOSPITAL</t>
  </si>
  <si>
    <t>LDS HOSPITAL</t>
  </si>
  <si>
    <t>LONE PEAK HOSPITAL</t>
  </si>
  <si>
    <t>MCKAY DEE HOSPITAL</t>
  </si>
  <si>
    <t>MOUNTAIN VIEW HOSPITAL</t>
  </si>
  <si>
    <t>OREM COMMUNITY HOSPITAL</t>
  </si>
  <si>
    <t>PRIMARY CHILDRENS REHAB</t>
  </si>
  <si>
    <t>SALT LAKE REG MED PSYCH</t>
  </si>
  <si>
    <t>SALT LAKE REG MED REHAB</t>
  </si>
  <si>
    <t>ST MARKS HOSPITAL</t>
  </si>
  <si>
    <t>UTAH VALLEY HOSP PSYCH</t>
  </si>
  <si>
    <t>UTAH VALLEY HOSPITAL</t>
  </si>
  <si>
    <t>UTAH VALLEY REHABILITATION</t>
  </si>
  <si>
    <t>0018</t>
  </si>
  <si>
    <t>Chimeric Antigen Receptor (Car) T-Cell Immunotherapy</t>
  </si>
  <si>
    <t>0019</t>
  </si>
  <si>
    <t>Simultaneous Pancreas And Kidney Transplant With Hemodialysis</t>
  </si>
  <si>
    <t>0140</t>
  </si>
  <si>
    <t>Major Head And Neck Procedures With Mcc</t>
  </si>
  <si>
    <t>0141</t>
  </si>
  <si>
    <t>Major Head And Neck Procedures With Cc</t>
  </si>
  <si>
    <t>0142</t>
  </si>
  <si>
    <t>Major Head And Neck Procedures Without Cc/Mcc</t>
  </si>
  <si>
    <t>0143</t>
  </si>
  <si>
    <t>Other Ear, Nose, Mouth And Throat O.R. Procedures With Mcc</t>
  </si>
  <si>
    <t>0144</t>
  </si>
  <si>
    <t>Other Ear, Nose, Mouth And Throat O.R. Procedures With Cc</t>
  </si>
  <si>
    <t>0145</t>
  </si>
  <si>
    <t>Other Ear, Nose, Mouth And Throat O.R. Procedures Without Cc/Mcc</t>
  </si>
  <si>
    <t>0521</t>
  </si>
  <si>
    <t>Hip Replacement With Principal Diagnosis Of Hip Fracture With Mcc</t>
  </si>
  <si>
    <t>0522</t>
  </si>
  <si>
    <t>Hip Replacement With Principal Diagnosis Of Hip Fracture Without Mcc</t>
  </si>
  <si>
    <t>0650</t>
  </si>
  <si>
    <t>Kidney Transplant With Hemodialysis With Mcc</t>
  </si>
  <si>
    <t>0651</t>
  </si>
  <si>
    <t>Kidney Transplant With Hemodialysis Without Mcc</t>
  </si>
  <si>
    <t>SPANISH FORK HOSPITAL</t>
  </si>
  <si>
    <t>Instructions for 40th Edition</t>
  </si>
  <si>
    <t>ENCOMPASS HEALTH REHABILITATION HOSPITAL OF UTAH</t>
  </si>
  <si>
    <t>ST GEORGE REGIONAL HOSPITAL</t>
  </si>
  <si>
    <t>1962412486</t>
  </si>
  <si>
    <t>1912014358</t>
  </si>
  <si>
    <t>1952703472</t>
  </si>
  <si>
    <t>1548205818</t>
  </si>
  <si>
    <t>1477876902</t>
  </si>
  <si>
    <t>DAVIS HOSPITAL &amp; MED CNTR - PSYCH</t>
  </si>
  <si>
    <t>1467425173</t>
  </si>
  <si>
    <t>1871504159</t>
  </si>
  <si>
    <t>HIGHLAND RIDGE HOSPITAL</t>
  </si>
  <si>
    <t>1043220650</t>
  </si>
  <si>
    <t>1033159603</t>
  </si>
  <si>
    <t>JORDAN VALLEY HOSPITAL</t>
  </si>
  <si>
    <t>1366440620</t>
  </si>
  <si>
    <t>JORDAN VALLEY HOSPITAL WEST VALLEY CAMPUS</t>
  </si>
  <si>
    <t>1396036695</t>
  </si>
  <si>
    <t>JORDAN VALLEY MEDICAL CENTER - PSYCH</t>
  </si>
  <si>
    <t>JORDAN VALLEY MEDICAL CENTER - REHAB</t>
  </si>
  <si>
    <t>1720470974</t>
  </si>
  <si>
    <t>JVMC MOUNTAIN POINT MEDICAL CENTER</t>
  </si>
  <si>
    <t>1528010451</t>
  </si>
  <si>
    <t>1417460205</t>
  </si>
  <si>
    <t>1528078581</t>
  </si>
  <si>
    <t>1831108497</t>
  </si>
  <si>
    <t>LOGAN REGIONAL HOSPITAL</t>
  </si>
  <si>
    <t>1770821571</t>
  </si>
  <si>
    <t>1194749580</t>
  </si>
  <si>
    <t>1487607669</t>
  </si>
  <si>
    <t>1053732024</t>
  </si>
  <si>
    <t>NORTHERN UTAH REHABILITATION HOSPITAL</t>
  </si>
  <si>
    <t>1720031636</t>
  </si>
  <si>
    <t>OGDEN REGIONAL MEDICAL CENTER</t>
  </si>
  <si>
    <t>1801903240</t>
  </si>
  <si>
    <t>1609886126</t>
  </si>
  <si>
    <t>ORTHOPEDIC SPECIALTY HOSPITAL</t>
  </si>
  <si>
    <t>OTHER UTAH HOSPITALS</t>
  </si>
  <si>
    <t>1235148594</t>
  </si>
  <si>
    <t>PRIMARY CHILDRENS HOSPITAL</t>
  </si>
  <si>
    <t>1598056053</t>
  </si>
  <si>
    <t>PROVO CANYON BEHAVIORAL HOSPITAL</t>
  </si>
  <si>
    <t>1154551919</t>
  </si>
  <si>
    <t>RIVERTON HOSPITAL</t>
  </si>
  <si>
    <t>1295066116</t>
  </si>
  <si>
    <t>SALT LAKE BEHAVIORAL HEALTH LLC</t>
  </si>
  <si>
    <t>1568619963</t>
  </si>
  <si>
    <t>1386728665</t>
  </si>
  <si>
    <t>1417988833</t>
  </si>
  <si>
    <t>SALT LAKE REGIONAL MEDICAL CENTER</t>
  </si>
  <si>
    <t>1124661384</t>
  </si>
  <si>
    <t>1366452880</t>
  </si>
  <si>
    <t>1164469243</t>
  </si>
  <si>
    <t>1457794323</t>
  </si>
  <si>
    <t>ST MARKS HOSPITAL - PSYCH UNIT</t>
  </si>
  <si>
    <t>1972879609</t>
  </si>
  <si>
    <t>ST MARKS HOSPITAL - REHAB UNIT</t>
  </si>
  <si>
    <t>1497702195</t>
  </si>
  <si>
    <t>TIMPANOGOS REGIONAL HOSPITAL</t>
  </si>
  <si>
    <t>1114025491</t>
  </si>
  <si>
    <t>1588656870</t>
  </si>
  <si>
    <t>UUHC HOSPITAL</t>
  </si>
  <si>
    <t>1699889576</t>
  </si>
  <si>
    <t>UUHC HOSPITAL - PSYCH</t>
  </si>
  <si>
    <t>1881708766</t>
  </si>
  <si>
    <t>UUHC HOSPITAL - REHAB</t>
  </si>
  <si>
    <t>1487734976</t>
  </si>
  <si>
    <t>UUHC HUNTSMAN MENTAL HEALTH INSTITUTE</t>
  </si>
  <si>
    <t>NPI</t>
  </si>
  <si>
    <t>SFY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</si>
</sst>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0.0000"/>
    <numFmt numFmtId="165" formatCode="0.0000"/>
    <numFmt numFmtId="166" formatCode="&quot;$&quot;#,##0.00"/>
    <numFmt numFmtId="167" formatCode="m/d/yyyy;@"/>
    <numFmt numFmtId="168" formatCode="_(* #,##0_);_(* \(#,##0\);_(* &quot;-&quot;??_);_(@_)"/>
    <numFmt numFmtId="169" formatCode="_(* #,##0.0000_);_(* \(#,##0.0000\);_(* &quot;-&quot;??_)"/>
  </numFmts>
  <fonts count="20" x14ac:knownFonts="1">
    <font>
      <sz val="10"/>
      <color theme="1"/>
      <name val="Arial"/>
      <family val="2"/>
    </font>
    <font>
      <sz val="10"/>
      <color indexed="8"/>
      <name val="Arial"/>
      <family val="2"/>
    </font>
    <font>
      <b/>
      <sz val="10"/>
      <name val="Arial"/>
      <family val="2"/>
    </font>
    <font>
      <b/>
      <sz val="16"/>
      <name val="Arial"/>
      <family val="2"/>
    </font>
    <font>
      <b/>
      <sz val="10"/>
      <color indexed="10"/>
      <name val="Arial"/>
      <family val="2"/>
    </font>
    <font>
      <sz val="10"/>
      <color indexed="8"/>
      <name val="MS Sans Serif"/>
      <family val="2"/>
    </font>
    <font>
      <sz val="10"/>
      <color indexed="8"/>
      <name val="Arial"/>
      <family val="2"/>
    </font>
    <font>
      <b/>
      <sz val="10"/>
      <color indexed="8"/>
      <name val="Arial"/>
      <family val="2"/>
    </font>
    <font>
      <sz val="10"/>
      <name val="Arial"/>
      <family val="2"/>
    </font>
    <font>
      <sz val="10"/>
      <color indexed="8"/>
      <name val="Arial"/>
      <family val="2"/>
    </font>
    <font>
      <sz val="8"/>
      <name val="Arial"/>
      <family val="2"/>
    </font>
    <font>
      <b/>
      <sz val="14"/>
      <color indexed="8"/>
      <name val="Arial"/>
      <family val="2"/>
    </font>
    <font>
      <sz val="8"/>
      <name val="Arial"/>
      <family val="2"/>
    </font>
    <font>
      <b/>
      <sz val="18"/>
      <color indexed="8"/>
      <name val="Arial"/>
      <family val="2"/>
    </font>
    <font>
      <sz val="10"/>
      <color indexed="22"/>
      <name val="Arial"/>
      <family val="2"/>
    </font>
    <font>
      <b/>
      <sz val="16"/>
      <color indexed="8"/>
      <name val="Arial"/>
      <family val="2"/>
    </font>
    <font>
      <sz val="11"/>
      <color theme="1"/>
      <name val="Calibri"/>
      <family val="2"/>
      <scheme val="minor"/>
    </font>
    <font>
      <b/>
      <sz val="10"/>
      <color theme="1"/>
      <name val="Arial"/>
      <family val="2"/>
    </font>
    <font>
      <b/>
      <sz val="10"/>
      <color indexed="81"/>
      <name val="Arial"/>
      <family val="2"/>
    </font>
    <font>
      <sz val="10"/>
      <color indexed="81"/>
      <name val="Arial"/>
      <family val="2"/>
    </font>
  </fonts>
  <fills count="14">
    <fill>
      <patternFill patternType="none"/>
    </fill>
    <fill>
      <patternFill patternType="gray125"/>
    </fill>
    <fill>
      <patternFill patternType="solid">
        <fgColor indexed="22"/>
        <bgColor indexed="64"/>
      </patternFill>
    </fill>
    <fill>
      <patternFill patternType="solid">
        <fgColor indexed="26"/>
        <bgColor indexed="8"/>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43"/>
        <bgColor indexed="64"/>
      </patternFill>
    </fill>
    <fill>
      <patternFill patternType="solid">
        <fgColor indexed="31"/>
        <bgColor indexed="64"/>
      </patternFill>
    </fill>
    <fill>
      <patternFill patternType="solid">
        <fgColor indexed="15"/>
        <bgColor indexed="64"/>
      </patternFill>
    </fill>
    <fill>
      <patternFill patternType="solid">
        <fgColor theme="9" tint="0.59999389629810485"/>
        <bgColor indexed="64"/>
      </patternFill>
    </fill>
  </fills>
  <borders count="4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22"/>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s>
  <cellStyleXfs count="9">
    <xf numFmtId="0" fontId="0"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8" fillId="0" borderId="0"/>
    <xf numFmtId="0" fontId="16" fillId="0" borderId="0"/>
    <xf numFmtId="0" fontId="5" fillId="0" borderId="0"/>
    <xf numFmtId="0" fontId="8" fillId="0" borderId="0"/>
  </cellStyleXfs>
  <cellXfs count="141">
    <xf numFmtId="0" fontId="0" fillId="0" borderId="0" xfId="0"/>
    <xf numFmtId="0" fontId="0" fillId="0" borderId="0" xfId="0" quotePrefix="1" applyAlignment="1">
      <alignment horizontal="left"/>
    </xf>
    <xf numFmtId="0" fontId="3" fillId="0" borderId="0" xfId="0" quotePrefix="1" applyFont="1" applyAlignment="1">
      <alignment horizontal="left"/>
    </xf>
    <xf numFmtId="0" fontId="2" fillId="0" borderId="0" xfId="0" quotePrefix="1" applyFont="1" applyAlignment="1">
      <alignment horizontal="left"/>
    </xf>
    <xf numFmtId="0" fontId="4" fillId="0" borderId="0" xfId="0" quotePrefix="1" applyFont="1" applyAlignment="1">
      <alignment horizontal="left"/>
    </xf>
    <xf numFmtId="0" fontId="7" fillId="0" borderId="0" xfId="0" quotePrefix="1" applyFont="1" applyAlignment="1">
      <alignment horizontal="left"/>
    </xf>
    <xf numFmtId="165" fontId="8" fillId="0" borderId="0" xfId="0" applyNumberFormat="1" applyFont="1"/>
    <xf numFmtId="0" fontId="0" fillId="2" borderId="5" xfId="0" applyFill="1" applyBorder="1" applyAlignment="1">
      <alignment horizontal="centerContinuous"/>
    </xf>
    <xf numFmtId="0" fontId="0" fillId="0" borderId="0" xfId="0" applyAlignment="1">
      <alignment horizontal="left"/>
    </xf>
    <xf numFmtId="14" fontId="0" fillId="0" borderId="0" xfId="0" applyNumberFormat="1" applyAlignment="1">
      <alignment horizontal="center"/>
    </xf>
    <xf numFmtId="49" fontId="0" fillId="0" borderId="0" xfId="0" applyNumberFormat="1"/>
    <xf numFmtId="2" fontId="0" fillId="0" borderId="0" xfId="0" applyNumberFormat="1"/>
    <xf numFmtId="0" fontId="2" fillId="0" borderId="6" xfId="0" quotePrefix="1" applyFont="1" applyBorder="1" applyAlignment="1">
      <alignment horizontal="left" vertical="center"/>
    </xf>
    <xf numFmtId="0" fontId="8" fillId="0" borderId="0" xfId="0" quotePrefix="1" applyFont="1" applyAlignment="1">
      <alignment horizontal="left"/>
    </xf>
    <xf numFmtId="166" fontId="8" fillId="0" borderId="11" xfId="0" applyNumberFormat="1" applyFont="1" applyBorder="1"/>
    <xf numFmtId="165" fontId="8" fillId="0" borderId="14" xfId="0" applyNumberFormat="1" applyFont="1" applyBorder="1"/>
    <xf numFmtId="49" fontId="1" fillId="3" borderId="3" xfId="7" applyNumberFormat="1" applyFont="1" applyFill="1" applyBorder="1" applyAlignment="1">
      <alignment horizontal="center"/>
    </xf>
    <xf numFmtId="164" fontId="0" fillId="0" borderId="0" xfId="0" applyNumberFormat="1"/>
    <xf numFmtId="168" fontId="8" fillId="0" borderId="11" xfId="1" applyNumberFormat="1" applyFont="1" applyFill="1" applyBorder="1" applyProtection="1"/>
    <xf numFmtId="0" fontId="2" fillId="0" borderId="15" xfId="0" quotePrefix="1" applyFont="1" applyBorder="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0" xfId="0" applyFont="1"/>
    <xf numFmtId="0" fontId="2" fillId="0" borderId="0" xfId="0" quotePrefix="1" applyFont="1" applyAlignment="1">
      <alignment horizontal="center"/>
    </xf>
    <xf numFmtId="166" fontId="2" fillId="12" borderId="7" xfId="0" applyNumberFormat="1" applyFont="1" applyFill="1" applyBorder="1" applyAlignment="1">
      <alignment vertical="center"/>
    </xf>
    <xf numFmtId="0" fontId="0" fillId="0" borderId="0" xfId="0" applyAlignment="1">
      <alignment horizontal="center"/>
    </xf>
    <xf numFmtId="0" fontId="14" fillId="0" borderId="0" xfId="0" applyFont="1" applyAlignment="1" applyProtection="1">
      <alignment horizontal="left"/>
      <protection locked="0"/>
    </xf>
    <xf numFmtId="0" fontId="13" fillId="0" borderId="0" xfId="0" applyFont="1" applyAlignment="1">
      <alignment horizontal="centerContinuous" vertical="center"/>
    </xf>
    <xf numFmtId="0" fontId="11" fillId="0" borderId="25" xfId="0" applyFont="1" applyBorder="1" applyAlignment="1">
      <alignment horizontal="centerContinuous" vertical="center"/>
    </xf>
    <xf numFmtId="0" fontId="8" fillId="0" borderId="0" xfId="0" applyFont="1" applyAlignment="1">
      <alignment horizontal="left" indent="2"/>
    </xf>
    <xf numFmtId="0" fontId="10" fillId="0" borderId="0" xfId="0" applyFont="1"/>
    <xf numFmtId="169" fontId="8" fillId="0" borderId="11" xfId="1" applyNumberFormat="1" applyFont="1" applyFill="1" applyBorder="1" applyProtection="1"/>
    <xf numFmtId="49" fontId="1" fillId="3" borderId="26" xfId="7" applyNumberFormat="1" applyFont="1" applyFill="1" applyBorder="1" applyAlignment="1">
      <alignment horizontal="center"/>
    </xf>
    <xf numFmtId="164" fontId="6" fillId="3" borderId="26" xfId="7" applyNumberFormat="1" applyFont="1" applyFill="1" applyBorder="1"/>
    <xf numFmtId="0" fontId="0" fillId="0" borderId="27" xfId="0" applyBorder="1" applyAlignment="1">
      <alignment horizontal="center"/>
    </xf>
    <xf numFmtId="0" fontId="0" fillId="0" borderId="26" xfId="0" applyBorder="1" applyAlignment="1">
      <alignment horizontal="center"/>
    </xf>
    <xf numFmtId="49" fontId="6" fillId="3" borderId="28" xfId="7" applyNumberFormat="1" applyFont="1" applyFill="1" applyBorder="1" applyAlignment="1">
      <alignment horizontal="center"/>
    </xf>
    <xf numFmtId="164" fontId="6" fillId="3" borderId="28" xfId="7" applyNumberFormat="1" applyFont="1" applyFill="1" applyBorder="1"/>
    <xf numFmtId="0" fontId="0" fillId="0" borderId="29" xfId="0" applyBorder="1" applyAlignment="1">
      <alignment horizontal="center"/>
    </xf>
    <xf numFmtId="0" fontId="0" fillId="0" borderId="28" xfId="0" applyBorder="1" applyAlignment="1">
      <alignment horizontal="center"/>
    </xf>
    <xf numFmtId="49" fontId="6" fillId="3" borderId="30" xfId="7" applyNumberFormat="1" applyFont="1" applyFill="1" applyBorder="1" applyAlignment="1">
      <alignment horizontal="center"/>
    </xf>
    <xf numFmtId="0" fontId="0" fillId="0" borderId="31" xfId="0" applyBorder="1" applyAlignment="1">
      <alignment horizontal="center"/>
    </xf>
    <xf numFmtId="0" fontId="0" fillId="0" borderId="30" xfId="0" applyBorder="1" applyAlignment="1">
      <alignment horizontal="center"/>
    </xf>
    <xf numFmtId="166" fontId="2" fillId="0" borderId="7" xfId="0" applyNumberFormat="1" applyFont="1" applyBorder="1" applyAlignment="1">
      <alignment vertical="center"/>
    </xf>
    <xf numFmtId="4" fontId="8" fillId="4" borderId="3" xfId="7" applyNumberFormat="1" applyFont="1" applyFill="1" applyBorder="1" applyAlignment="1">
      <alignment horizontal="right"/>
    </xf>
    <xf numFmtId="4" fontId="8" fillId="4" borderId="4" xfId="7" applyNumberFormat="1" applyFont="1" applyFill="1" applyBorder="1" applyAlignment="1">
      <alignment horizontal="right"/>
    </xf>
    <xf numFmtId="164" fontId="1" fillId="3" borderId="3" xfId="7" applyNumberFormat="1" applyFont="1" applyFill="1" applyBorder="1"/>
    <xf numFmtId="164" fontId="1" fillId="4" borderId="3" xfId="7" applyNumberFormat="1" applyFont="1" applyFill="1" applyBorder="1" applyAlignment="1">
      <alignment horizontal="right"/>
    </xf>
    <xf numFmtId="0" fontId="17" fillId="2" borderId="38" xfId="0" applyFont="1" applyFill="1" applyBorder="1" applyAlignment="1">
      <alignment horizontal="center" wrapText="1"/>
    </xf>
    <xf numFmtId="0" fontId="17" fillId="2" borderId="38" xfId="0" quotePrefix="1" applyFont="1" applyFill="1" applyBorder="1" applyAlignment="1">
      <alignment horizontal="center" wrapText="1"/>
    </xf>
    <xf numFmtId="49" fontId="1" fillId="3" borderId="4" xfId="7" applyNumberFormat="1" applyFont="1" applyFill="1" applyBorder="1" applyAlignment="1">
      <alignment horizontal="center"/>
    </xf>
    <xf numFmtId="164" fontId="1" fillId="3" borderId="4" xfId="7" applyNumberFormat="1" applyFont="1" applyFill="1" applyBorder="1"/>
    <xf numFmtId="164" fontId="1" fillId="4" borderId="4" xfId="7" applyNumberFormat="1" applyFont="1" applyFill="1" applyBorder="1" applyAlignment="1">
      <alignment horizontal="right"/>
    </xf>
    <xf numFmtId="164" fontId="1" fillId="3" borderId="28" xfId="7" applyNumberFormat="1" applyFont="1" applyFill="1" applyBorder="1"/>
    <xf numFmtId="164" fontId="1" fillId="3" borderId="30" xfId="7" applyNumberFormat="1" applyFont="1" applyFill="1" applyBorder="1"/>
    <xf numFmtId="0" fontId="0" fillId="0" borderId="28" xfId="0" applyBorder="1" applyAlignment="1">
      <alignment horizontal="center" wrapText="1"/>
    </xf>
    <xf numFmtId="0" fontId="7" fillId="9" borderId="39" xfId="0" applyFont="1" applyFill="1" applyBorder="1" applyAlignment="1">
      <alignment horizontal="left"/>
    </xf>
    <xf numFmtId="0" fontId="2" fillId="9" borderId="39" xfId="0" applyFont="1" applyFill="1" applyBorder="1"/>
    <xf numFmtId="0" fontId="2" fillId="8" borderId="39" xfId="0" applyFont="1" applyFill="1" applyBorder="1"/>
    <xf numFmtId="0" fontId="0" fillId="9" borderId="39" xfId="0" applyFill="1" applyBorder="1"/>
    <xf numFmtId="0" fontId="8" fillId="9" borderId="39" xfId="0" applyFont="1" applyFill="1" applyBorder="1"/>
    <xf numFmtId="165" fontId="1" fillId="8" borderId="39" xfId="0" applyNumberFormat="1" applyFont="1" applyFill="1" applyBorder="1"/>
    <xf numFmtId="0" fontId="8" fillId="9" borderId="40" xfId="0" applyFont="1" applyFill="1" applyBorder="1"/>
    <xf numFmtId="165" fontId="1" fillId="8" borderId="40" xfId="0" applyNumberFormat="1" applyFont="1" applyFill="1" applyBorder="1"/>
    <xf numFmtId="0" fontId="8" fillId="0" borderId="0" xfId="0" applyFont="1"/>
    <xf numFmtId="165" fontId="1" fillId="0" borderId="0" xfId="0" applyNumberFormat="1" applyFont="1"/>
    <xf numFmtId="0" fontId="0" fillId="0" borderId="0" xfId="0" applyAlignment="1">
      <alignment horizontal="centerContinuous" vertical="center"/>
    </xf>
    <xf numFmtId="0" fontId="0" fillId="0" borderId="25" xfId="0" applyBorder="1" applyAlignment="1">
      <alignment horizontal="centerContinuous" vertical="center"/>
    </xf>
    <xf numFmtId="0" fontId="0" fillId="0" borderId="9" xfId="0" quotePrefix="1" applyBorder="1" applyAlignment="1">
      <alignment horizontal="left"/>
    </xf>
    <xf numFmtId="168" fontId="1" fillId="0" borderId="16" xfId="1" applyNumberFormat="1" applyFont="1" applyBorder="1" applyAlignment="1" applyProtection="1">
      <alignment horizontal="right"/>
    </xf>
    <xf numFmtId="0" fontId="0" fillId="0" borderId="10" xfId="0" quotePrefix="1" applyBorder="1" applyAlignment="1">
      <alignment horizontal="left"/>
    </xf>
    <xf numFmtId="7" fontId="1" fillId="0" borderId="11" xfId="3" applyNumberFormat="1" applyFont="1" applyBorder="1" applyProtection="1"/>
    <xf numFmtId="0" fontId="0" fillId="0" borderId="10" xfId="0" applyBorder="1"/>
    <xf numFmtId="0" fontId="0" fillId="0" borderId="12" xfId="0" quotePrefix="1" applyBorder="1" applyAlignment="1">
      <alignment horizontal="left"/>
    </xf>
    <xf numFmtId="4" fontId="0" fillId="0" borderId="19" xfId="0" applyNumberFormat="1" applyBorder="1"/>
    <xf numFmtId="166" fontId="0" fillId="0" borderId="11" xfId="0" applyNumberFormat="1" applyBorder="1"/>
    <xf numFmtId="0" fontId="0" fillId="0" borderId="17" xfId="0" quotePrefix="1" applyBorder="1" applyAlignment="1">
      <alignment horizontal="left"/>
    </xf>
    <xf numFmtId="166" fontId="0" fillId="0" borderId="18" xfId="0" applyNumberFormat="1" applyBorder="1"/>
    <xf numFmtId="166" fontId="0" fillId="0" borderId="19" xfId="0" applyNumberFormat="1" applyBorder="1"/>
    <xf numFmtId="0" fontId="0" fillId="0" borderId="10" xfId="0" applyBorder="1" applyAlignment="1">
      <alignment horizontal="left"/>
    </xf>
    <xf numFmtId="0" fontId="0" fillId="0" borderId="13" xfId="0" quotePrefix="1" applyBorder="1" applyAlignment="1">
      <alignment horizontal="left"/>
    </xf>
    <xf numFmtId="0" fontId="0" fillId="0" borderId="8" xfId="0" applyBorder="1"/>
    <xf numFmtId="14" fontId="0" fillId="0" borderId="8" xfId="0" applyNumberFormat="1" applyBorder="1"/>
    <xf numFmtId="0" fontId="0" fillId="0" borderId="20" xfId="0" quotePrefix="1" applyBorder="1" applyAlignment="1">
      <alignment horizontal="left" vertical="center" indent="1"/>
    </xf>
    <xf numFmtId="0" fontId="0" fillId="0" borderId="21" xfId="0" applyBorder="1"/>
    <xf numFmtId="166" fontId="0" fillId="0" borderId="2" xfId="0" applyNumberFormat="1" applyBorder="1" applyAlignment="1">
      <alignment vertical="center"/>
    </xf>
    <xf numFmtId="0" fontId="0" fillId="0" borderId="22" xfId="0" quotePrefix="1" applyBorder="1" applyAlignment="1">
      <alignment horizontal="left" vertical="center" indent="1"/>
    </xf>
    <xf numFmtId="0" fontId="0" fillId="0" borderId="0" xfId="0" quotePrefix="1" applyAlignment="1">
      <alignment horizontal="left" wrapText="1"/>
    </xf>
    <xf numFmtId="166" fontId="0" fillId="0" borderId="3" xfId="0" applyNumberFormat="1" applyBorder="1" applyAlignment="1">
      <alignment vertical="center"/>
    </xf>
    <xf numFmtId="0" fontId="0" fillId="0" borderId="0" xfId="0" applyAlignment="1">
      <alignment wrapText="1"/>
    </xf>
    <xf numFmtId="0" fontId="0" fillId="0" borderId="23" xfId="0" quotePrefix="1" applyBorder="1" applyAlignment="1">
      <alignment horizontal="left" vertical="center" indent="1"/>
    </xf>
    <xf numFmtId="0" fontId="0" fillId="0" borderId="24" xfId="0" quotePrefix="1" applyBorder="1" applyAlignment="1">
      <alignment horizontal="left" wrapText="1"/>
    </xf>
    <xf numFmtId="166" fontId="0" fillId="0" borderId="4" xfId="0" applyNumberFormat="1" applyBorder="1" applyAlignment="1">
      <alignment vertical="center"/>
    </xf>
    <xf numFmtId="0" fontId="0" fillId="0" borderId="5" xfId="0" applyBorder="1" applyAlignment="1">
      <alignment vertical="center"/>
    </xf>
    <xf numFmtId="166" fontId="0" fillId="0" borderId="5" xfId="0" applyNumberFormat="1" applyBorder="1" applyAlignment="1">
      <alignment vertical="center"/>
    </xf>
    <xf numFmtId="0" fontId="0" fillId="0" borderId="32" xfId="0" applyBorder="1" applyAlignment="1">
      <alignment vertical="center"/>
    </xf>
    <xf numFmtId="0" fontId="2" fillId="0" borderId="0" xfId="0" quotePrefix="1" applyFont="1" applyAlignment="1">
      <alignment horizontal="left" vertical="center"/>
    </xf>
    <xf numFmtId="49" fontId="0" fillId="5" borderId="7" xfId="0" applyNumberFormat="1" applyFill="1" applyBorder="1" applyAlignment="1" applyProtection="1">
      <alignment horizontal="center" vertical="center"/>
      <protection locked="0"/>
    </xf>
    <xf numFmtId="0" fontId="0" fillId="0" borderId="0" xfId="0" applyAlignment="1">
      <alignment vertical="center"/>
    </xf>
    <xf numFmtId="167" fontId="0" fillId="10" borderId="7" xfId="0" applyNumberFormat="1" applyFill="1" applyBorder="1" applyAlignment="1" applyProtection="1">
      <alignment vertical="center"/>
      <protection locked="0"/>
    </xf>
    <xf numFmtId="167" fontId="0" fillId="7" borderId="7" xfId="0" applyNumberFormat="1" applyFill="1" applyBorder="1" applyAlignment="1" applyProtection="1">
      <alignment vertical="center"/>
      <protection locked="0"/>
    </xf>
    <xf numFmtId="166" fontId="0" fillId="11" borderId="7" xfId="0" applyNumberFormat="1" applyFill="1" applyBorder="1" applyAlignment="1" applyProtection="1">
      <alignment vertical="center"/>
      <protection locked="0"/>
    </xf>
    <xf numFmtId="166" fontId="0" fillId="13" borderId="7" xfId="0" applyNumberFormat="1" applyFill="1" applyBorder="1" applyAlignment="1" applyProtection="1">
      <alignment vertical="center"/>
      <protection locked="0"/>
    </xf>
    <xf numFmtId="49" fontId="8" fillId="9" borderId="39" xfId="0" applyNumberFormat="1" applyFont="1" applyFill="1" applyBorder="1"/>
    <xf numFmtId="49" fontId="1" fillId="2" borderId="1" xfId="7" applyNumberFormat="1" applyFont="1" applyFill="1" applyBorder="1" applyAlignment="1">
      <alignment horizontal="center"/>
    </xf>
    <xf numFmtId="0" fontId="1" fillId="2" borderId="1" xfId="7" applyFont="1" applyFill="1" applyBorder="1" applyAlignment="1">
      <alignment horizontal="center"/>
    </xf>
    <xf numFmtId="0" fontId="2" fillId="7" borderId="39" xfId="0" applyFont="1" applyFill="1" applyBorder="1"/>
    <xf numFmtId="0" fontId="0" fillId="7" borderId="39" xfId="0" applyFill="1" applyBorder="1"/>
    <xf numFmtId="0" fontId="2" fillId="6" borderId="39" xfId="0" applyFont="1" applyFill="1" applyBorder="1"/>
    <xf numFmtId="0" fontId="2" fillId="5" borderId="39" xfId="0" applyFont="1" applyFill="1" applyBorder="1"/>
    <xf numFmtId="0" fontId="8" fillId="6" borderId="39" xfId="0" applyFont="1" applyFill="1" applyBorder="1"/>
    <xf numFmtId="0" fontId="7" fillId="0" borderId="39" xfId="0" quotePrefix="1" applyFont="1" applyBorder="1" applyAlignment="1">
      <alignment horizontal="left"/>
    </xf>
    <xf numFmtId="0" fontId="8" fillId="9" borderId="39" xfId="8" applyFill="1" applyBorder="1"/>
    <xf numFmtId="165" fontId="1" fillId="8" borderId="39" xfId="8" applyNumberFormat="1" applyFont="1" applyFill="1" applyBorder="1"/>
    <xf numFmtId="49" fontId="1" fillId="3" borderId="41" xfId="7" applyNumberFormat="1" applyFont="1" applyFill="1" applyBorder="1" applyAlignment="1">
      <alignment horizontal="center"/>
    </xf>
    <xf numFmtId="164" fontId="1" fillId="3" borderId="41" xfId="7" applyNumberFormat="1" applyFont="1" applyFill="1" applyBorder="1"/>
    <xf numFmtId="164" fontId="1" fillId="4" borderId="41" xfId="7" applyNumberFormat="1" applyFont="1" applyFill="1" applyBorder="1" applyAlignment="1">
      <alignment horizontal="right"/>
    </xf>
    <xf numFmtId="4" fontId="8" fillId="4" borderId="41" xfId="7" applyNumberFormat="1" applyFont="1" applyFill="1" applyBorder="1" applyAlignment="1">
      <alignment horizontal="right"/>
    </xf>
    <xf numFmtId="14" fontId="0" fillId="6" borderId="42" xfId="0" applyNumberFormat="1" applyFill="1" applyBorder="1"/>
    <xf numFmtId="166" fontId="8" fillId="5" borderId="42" xfId="0" applyNumberFormat="1" applyFont="1" applyFill="1" applyBorder="1"/>
    <xf numFmtId="164" fontId="8" fillId="5" borderId="42" xfId="0" applyNumberFormat="1" applyFont="1" applyFill="1" applyBorder="1"/>
    <xf numFmtId="10" fontId="8" fillId="5" borderId="42" xfId="0" applyNumberFormat="1" applyFont="1" applyFill="1" applyBorder="1"/>
    <xf numFmtId="0" fontId="0" fillId="0" borderId="0" xfId="0" applyAlignment="1">
      <alignment horizontal="left" wrapText="1"/>
    </xf>
    <xf numFmtId="0" fontId="2" fillId="0" borderId="0" xfId="0" quotePrefix="1" applyFont="1" applyAlignment="1">
      <alignment horizontal="left" vertical="top" wrapText="1"/>
    </xf>
    <xf numFmtId="0" fontId="8" fillId="0" borderId="0" xfId="0" quotePrefix="1" applyFont="1" applyAlignment="1">
      <alignment horizontal="left" wrapText="1"/>
    </xf>
    <xf numFmtId="0" fontId="0" fillId="0" borderId="0" xfId="0" quotePrefix="1" applyAlignment="1">
      <alignment horizontal="left" vertical="center" wrapText="1" indent="1"/>
    </xf>
    <xf numFmtId="0" fontId="0" fillId="0" borderId="36" xfId="0" applyBorder="1" applyAlignment="1">
      <alignment horizontal="left" vertical="center" wrapText="1" indent="1"/>
    </xf>
    <xf numFmtId="0" fontId="0" fillId="0" borderId="24" xfId="0" quotePrefix="1" applyBorder="1" applyAlignment="1">
      <alignment horizontal="left" vertical="center" wrapText="1" indent="1"/>
    </xf>
    <xf numFmtId="0" fontId="0" fillId="0" borderId="37" xfId="0" applyBorder="1" applyAlignment="1">
      <alignment horizontal="left" vertical="center" wrapText="1" indent="1"/>
    </xf>
    <xf numFmtId="0" fontId="2" fillId="0" borderId="0" xfId="0" applyFont="1" applyAlignment="1">
      <alignment horizontal="left" vertical="center" wrapText="1"/>
    </xf>
    <xf numFmtId="0" fontId="2" fillId="0" borderId="0" xfId="0" quotePrefix="1" applyFont="1" applyAlignment="1">
      <alignment horizontal="left" wrapText="1"/>
    </xf>
    <xf numFmtId="0" fontId="2" fillId="0" borderId="6" xfId="0" applyFont="1" applyBorder="1" applyAlignment="1">
      <alignment horizontal="left" vertical="center" wrapText="1"/>
    </xf>
    <xf numFmtId="0" fontId="2" fillId="0" borderId="32" xfId="0" applyFont="1" applyBorder="1" applyAlignment="1">
      <alignment horizontal="left" vertical="center" wrapText="1"/>
    </xf>
    <xf numFmtId="0" fontId="8" fillId="0" borderId="33" xfId="0" applyFont="1" applyBorder="1" applyAlignment="1">
      <alignment horizontal="left" shrinkToFit="1"/>
    </xf>
    <xf numFmtId="0" fontId="8" fillId="0" borderId="34" xfId="0" applyFont="1" applyBorder="1" applyAlignment="1">
      <alignment horizontal="left" shrinkToFit="1"/>
    </xf>
    <xf numFmtId="0" fontId="0" fillId="0" borderId="5" xfId="0" applyBorder="1" applyAlignment="1">
      <alignment horizontal="left" vertical="center" wrapText="1"/>
    </xf>
    <xf numFmtId="0" fontId="0" fillId="0" borderId="32" xfId="0" applyBorder="1" applyAlignment="1">
      <alignment horizontal="left" vertical="center" wrapText="1"/>
    </xf>
    <xf numFmtId="0" fontId="0" fillId="0" borderId="21" xfId="0" quotePrefix="1" applyBorder="1" applyAlignment="1">
      <alignment horizontal="left" vertical="center" wrapText="1" indent="1"/>
    </xf>
    <xf numFmtId="0" fontId="0" fillId="0" borderId="35" xfId="0" applyBorder="1" applyAlignment="1">
      <alignment horizontal="left" vertical="center" wrapText="1" indent="1"/>
    </xf>
    <xf numFmtId="0" fontId="0" fillId="0" borderId="0" xfId="0" quotePrefix="1" applyAlignment="1">
      <alignment horizontal="left"/>
    </xf>
    <xf numFmtId="0" fontId="15" fillId="0" borderId="0" xfId="0" applyFont="1" applyAlignment="1">
      <alignment horizontal="left"/>
    </xf>
  </cellXfs>
  <cellStyles count="9">
    <cellStyle name="Comma" xfId="1" builtinId="3"/>
    <cellStyle name="Comma 2" xfId="2" xr:uid="{00000000-0005-0000-0000-000001000000}"/>
    <cellStyle name="Currency" xfId="3" builtinId="4"/>
    <cellStyle name="Currency 2" xfId="4" xr:uid="{00000000-0005-0000-0000-000003000000}"/>
    <cellStyle name="Normal" xfId="0" builtinId="0"/>
    <cellStyle name="Normal 2" xfId="5" xr:uid="{00000000-0005-0000-0000-000005000000}"/>
    <cellStyle name="Normal 2 3" xfId="8" xr:uid="{00000000-0005-0000-0000-000006000000}"/>
    <cellStyle name="Normal 3" xfId="6" xr:uid="{00000000-0005-0000-0000-000007000000}"/>
    <cellStyle name="Normal_Sheet1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Lines="50" dropStyle="combo" dx="22" fmlaLink="$D$5" fmlaRange="Lookups!$H$16:$H$63" sel="1" val="0"/>
</file>

<file path=xl/ctrlProps/ctrlProp2.xml><?xml version="1.0" encoding="utf-8"?>
<formControlPr xmlns="http://schemas.microsoft.com/office/spreadsheetml/2009/9/main" objectType="Drop" dropLines="4" dropStyle="combo" dx="22" fmlaLink="$D$8" fmlaRange="Lookups!$G$3:$G$6"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323850</xdr:rowOff>
        </xdr:from>
        <xdr:to>
          <xdr:col>3</xdr:col>
          <xdr:colOff>314325</xdr:colOff>
          <xdr:row>5</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314325</xdr:colOff>
          <xdr:row>8</xdr:row>
          <xdr:rowOff>0</xdr:rowOff>
        </xdr:to>
        <xdr:sp macro="" textlink="">
          <xdr:nvSpPr>
            <xdr:cNvPr id="4099" name="Drop Down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6"/>
  <sheetViews>
    <sheetView showGridLines="0" zoomScaleNormal="100" workbookViewId="0"/>
  </sheetViews>
  <sheetFormatPr defaultRowHeight="12.75" x14ac:dyDescent="0.2"/>
  <cols>
    <col min="1" max="1" width="41.28515625" customWidth="1"/>
  </cols>
  <sheetData>
    <row r="1" spans="1:3" ht="20.25" x14ac:dyDescent="0.3">
      <c r="A1" s="2" t="s">
        <v>1736</v>
      </c>
    </row>
    <row r="3" spans="1:3" x14ac:dyDescent="0.2">
      <c r="A3" s="3" t="s">
        <v>1557</v>
      </c>
    </row>
    <row r="4" spans="1:3" x14ac:dyDescent="0.2">
      <c r="A4" s="3" t="s">
        <v>1556</v>
      </c>
    </row>
    <row r="6" spans="1:3" x14ac:dyDescent="0.2">
      <c r="A6" s="4"/>
    </row>
    <row r="7" spans="1:3" x14ac:dyDescent="0.2">
      <c r="A7" s="1" t="s">
        <v>1242</v>
      </c>
    </row>
    <row r="9" spans="1:3" x14ac:dyDescent="0.2">
      <c r="A9" s="1" t="s">
        <v>1243</v>
      </c>
      <c r="B9" t="s">
        <v>1636</v>
      </c>
      <c r="C9" t="s">
        <v>1244</v>
      </c>
    </row>
    <row r="11" spans="1:3" x14ac:dyDescent="0.2">
      <c r="A11" s="1" t="s">
        <v>1238</v>
      </c>
      <c r="B11" t="s">
        <v>1632</v>
      </c>
    </row>
    <row r="13" spans="1:3" x14ac:dyDescent="0.2">
      <c r="A13" s="1" t="s">
        <v>1239</v>
      </c>
      <c r="B13" t="s">
        <v>1637</v>
      </c>
    </row>
    <row r="14" spans="1:3" x14ac:dyDescent="0.2">
      <c r="A14" s="1"/>
    </row>
    <row r="15" spans="1:3" x14ac:dyDescent="0.2">
      <c r="A15" s="1" t="s">
        <v>1240</v>
      </c>
      <c r="B15" t="s">
        <v>1638</v>
      </c>
    </row>
    <row r="17" spans="1:6" x14ac:dyDescent="0.2">
      <c r="A17" s="1" t="s">
        <v>1633</v>
      </c>
      <c r="B17" t="s">
        <v>1635</v>
      </c>
    </row>
    <row r="19" spans="1:6" x14ac:dyDescent="0.2">
      <c r="A19" s="1" t="s">
        <v>1241</v>
      </c>
    </row>
    <row r="24" spans="1:6" x14ac:dyDescent="0.2">
      <c r="A24" s="1"/>
    </row>
    <row r="26" spans="1:6" ht="26.25" customHeight="1" x14ac:dyDescent="0.2">
      <c r="A26" s="122" t="s">
        <v>1558</v>
      </c>
      <c r="B26" s="122"/>
      <c r="C26" s="122"/>
      <c r="D26" s="122"/>
      <c r="E26" s="122"/>
      <c r="F26" s="122"/>
    </row>
  </sheetData>
  <sheetProtection algorithmName="SHA-512" hashValue="sQBepGvcmcphBsmU9j0EwZScMv1B32pF+Kb+p6SjMZ1m92ESepHmw20/qUnSrl0p+uKG1yyAO5/V9h51OWdZhQ==" saltValue="ENdrqQTlp7eIrj67piDGCg==" spinCount="100000" sheet="1" objects="1" scenarios="1"/>
  <customSheetViews>
    <customSheetView guid="{27992933-2A49-4B44-A49D-DA3AC591FC51}" showGridLines="0">
      <selection activeCell="C2" sqref="C2"/>
      <pageMargins left="0.7" right="0.7" top="0.75" bottom="0.75" header="0.3" footer="0.3"/>
      <pageSetup orientation="portrait" horizontalDpi="300" verticalDpi="300" r:id="rId1"/>
    </customSheetView>
  </customSheetViews>
  <mergeCells count="1">
    <mergeCell ref="A26:F26"/>
  </mergeCells>
  <phoneticPr fontId="10" type="noConversion"/>
  <pageMargins left="0.7" right="0.7" top="0.75" bottom="0.75" header="0.3" footer="0.3"/>
  <pageSetup orientation="portrait" horizontalDpi="300" verticalDpi="300" r:id="rId2"/>
  <headerFooter>
    <oddFooter>&amp;R&amp;Z&amp;F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O797"/>
  <sheetViews>
    <sheetView zoomScaleNormal="100" workbookViewId="0">
      <pane ySplit="2" topLeftCell="A3" activePane="bottomLeft" state="frozen"/>
      <selection activeCell="F17" sqref="F17"/>
      <selection pane="bottomLeft"/>
    </sheetView>
  </sheetViews>
  <sheetFormatPr defaultRowHeight="12.75" x14ac:dyDescent="0.2"/>
  <cols>
    <col min="1" max="1" width="8.42578125" style="10" bestFit="1" customWidth="1"/>
    <col min="2" max="2" width="65.140625" bestFit="1" customWidth="1"/>
    <col min="3" max="4" width="12" bestFit="1" customWidth="1"/>
    <col min="6" max="6" width="10.7109375" customWidth="1"/>
    <col min="7" max="7" width="15.140625" bestFit="1" customWidth="1"/>
    <col min="8" max="8" width="47.85546875" bestFit="1" customWidth="1"/>
    <col min="9" max="9" width="14.5703125" bestFit="1" customWidth="1"/>
    <col min="10" max="10" width="14.7109375" customWidth="1"/>
    <col min="11" max="11" width="9.85546875" bestFit="1" customWidth="1"/>
    <col min="12" max="12" width="9.5703125" customWidth="1"/>
    <col min="13" max="14" width="10.140625" bestFit="1" customWidth="1"/>
    <col min="15" max="16" width="11.85546875" customWidth="1"/>
    <col min="17" max="17" width="33" bestFit="1" customWidth="1"/>
  </cols>
  <sheetData>
    <row r="2" spans="1:11" x14ac:dyDescent="0.2">
      <c r="A2" s="104" t="s">
        <v>1250</v>
      </c>
      <c r="B2" s="105" t="s">
        <v>1253</v>
      </c>
      <c r="C2" s="105" t="s">
        <v>1251</v>
      </c>
      <c r="D2" s="105" t="s">
        <v>1252</v>
      </c>
      <c r="F2" s="106" t="s">
        <v>461</v>
      </c>
      <c r="G2" s="107"/>
      <c r="H2" s="5"/>
      <c r="I2" s="6"/>
    </row>
    <row r="3" spans="1:11" x14ac:dyDescent="0.2">
      <c r="A3" s="114" t="s">
        <v>496</v>
      </c>
      <c r="B3" s="115" t="s">
        <v>1254</v>
      </c>
      <c r="C3" s="116">
        <v>16.329799999999999</v>
      </c>
      <c r="D3" s="117">
        <v>23.86</v>
      </c>
      <c r="E3" s="17"/>
      <c r="F3" s="107">
        <v>1</v>
      </c>
      <c r="G3" s="107" t="s">
        <v>462</v>
      </c>
    </row>
    <row r="4" spans="1:11" x14ac:dyDescent="0.2">
      <c r="A4" s="16" t="s">
        <v>497</v>
      </c>
      <c r="B4" s="46" t="s">
        <v>1255</v>
      </c>
      <c r="C4" s="47">
        <v>13.6455</v>
      </c>
      <c r="D4" s="44">
        <v>14.9</v>
      </c>
      <c r="E4" s="17"/>
      <c r="F4" s="107">
        <v>2</v>
      </c>
      <c r="G4" s="107" t="s">
        <v>463</v>
      </c>
    </row>
    <row r="5" spans="1:11" x14ac:dyDescent="0.2">
      <c r="A5" s="16" t="s">
        <v>498</v>
      </c>
      <c r="B5" s="46" t="s">
        <v>1256</v>
      </c>
      <c r="C5" s="47">
        <v>20.495999999999999</v>
      </c>
      <c r="D5" s="44">
        <v>33.200000000000003</v>
      </c>
      <c r="E5" s="17"/>
      <c r="F5" s="107">
        <v>3</v>
      </c>
      <c r="G5" s="107" t="s">
        <v>464</v>
      </c>
    </row>
    <row r="6" spans="1:11" x14ac:dyDescent="0.2">
      <c r="A6" s="16" t="s">
        <v>499</v>
      </c>
      <c r="B6" s="46" t="s">
        <v>1257</v>
      </c>
      <c r="C6" s="47">
        <v>12.0144</v>
      </c>
      <c r="D6" s="44">
        <v>32.76</v>
      </c>
      <c r="E6" s="17"/>
      <c r="F6" s="107">
        <v>4</v>
      </c>
      <c r="G6" s="107" t="s">
        <v>465</v>
      </c>
    </row>
    <row r="7" spans="1:11" x14ac:dyDescent="0.2">
      <c r="A7" s="16" t="s">
        <v>500</v>
      </c>
      <c r="B7" s="46" t="s">
        <v>1258</v>
      </c>
      <c r="C7" s="47">
        <v>19.303100000000001</v>
      </c>
      <c r="D7" s="44">
        <v>33.64</v>
      </c>
      <c r="E7" s="17"/>
    </row>
    <row r="8" spans="1:11" x14ac:dyDescent="0.2">
      <c r="A8" s="16" t="s">
        <v>501</v>
      </c>
      <c r="B8" s="46" t="s">
        <v>1259</v>
      </c>
      <c r="C8" s="47">
        <v>4.8708</v>
      </c>
      <c r="D8" s="44">
        <v>8.4</v>
      </c>
      <c r="E8" s="17"/>
      <c r="F8" s="108" t="s">
        <v>459</v>
      </c>
      <c r="G8" s="108" t="s">
        <v>460</v>
      </c>
      <c r="H8" s="109" t="s">
        <v>469</v>
      </c>
      <c r="I8" s="109" t="s">
        <v>470</v>
      </c>
      <c r="J8" s="109" t="s">
        <v>22</v>
      </c>
      <c r="K8" s="108" t="s">
        <v>1233</v>
      </c>
    </row>
    <row r="9" spans="1:11" x14ac:dyDescent="0.2">
      <c r="A9" s="16" t="s">
        <v>502</v>
      </c>
      <c r="B9" s="46" t="s">
        <v>1260</v>
      </c>
      <c r="C9" s="47">
        <v>12.3635</v>
      </c>
      <c r="D9" s="44">
        <v>21.2</v>
      </c>
      <c r="E9" s="17"/>
      <c r="F9" s="118">
        <v>45108</v>
      </c>
      <c r="G9" s="118">
        <v>45473</v>
      </c>
      <c r="H9" s="119">
        <v>11606</v>
      </c>
      <c r="I9" s="120">
        <v>4.2649999999999997</v>
      </c>
      <c r="J9" s="121">
        <v>0</v>
      </c>
      <c r="K9" s="110">
        <v>1</v>
      </c>
    </row>
    <row r="10" spans="1:11" x14ac:dyDescent="0.2">
      <c r="A10" s="16" t="s">
        <v>503</v>
      </c>
      <c r="B10" s="46" t="s">
        <v>1261</v>
      </c>
      <c r="C10" s="47">
        <v>5.6626000000000003</v>
      </c>
      <c r="D10" s="44">
        <v>10.1</v>
      </c>
      <c r="E10" s="17"/>
    </row>
    <row r="11" spans="1:11" x14ac:dyDescent="0.2">
      <c r="A11" s="16" t="s">
        <v>504</v>
      </c>
      <c r="B11" s="46" t="s">
        <v>1262</v>
      </c>
      <c r="C11" s="47">
        <v>4.1997999999999998</v>
      </c>
      <c r="D11" s="44">
        <v>7.8</v>
      </c>
      <c r="E11" s="17"/>
    </row>
    <row r="12" spans="1:11" x14ac:dyDescent="0.2">
      <c r="A12" s="16" t="s">
        <v>505</v>
      </c>
      <c r="B12" s="46" t="s">
        <v>1263</v>
      </c>
      <c r="C12" s="47">
        <v>5.2313000000000001</v>
      </c>
      <c r="D12" s="44">
        <v>14.5</v>
      </c>
      <c r="E12" s="17"/>
    </row>
    <row r="13" spans="1:11" x14ac:dyDescent="0.2">
      <c r="A13" s="16" t="s">
        <v>506</v>
      </c>
      <c r="B13" s="46" t="s">
        <v>1264</v>
      </c>
      <c r="C13" s="47">
        <v>3.9594999999999998</v>
      </c>
      <c r="D13" s="44">
        <v>9.6</v>
      </c>
      <c r="E13" s="17"/>
    </row>
    <row r="14" spans="1:11" x14ac:dyDescent="0.2">
      <c r="A14" s="16" t="s">
        <v>507</v>
      </c>
      <c r="B14" s="46" t="s">
        <v>1265</v>
      </c>
      <c r="C14" s="47">
        <v>2.8645</v>
      </c>
      <c r="D14" s="44">
        <v>7.2</v>
      </c>
      <c r="E14" s="17"/>
      <c r="F14" s="111" t="s">
        <v>466</v>
      </c>
      <c r="I14" s="7" t="s">
        <v>1805</v>
      </c>
    </row>
    <row r="15" spans="1:11" x14ac:dyDescent="0.2">
      <c r="A15" s="16" t="s">
        <v>317</v>
      </c>
      <c r="B15" s="46" t="s">
        <v>318</v>
      </c>
      <c r="C15" s="47">
        <v>11.3362</v>
      </c>
      <c r="D15" s="44">
        <v>28.6</v>
      </c>
      <c r="E15" s="17"/>
      <c r="F15" s="56" t="s">
        <v>467</v>
      </c>
      <c r="G15" s="57" t="s">
        <v>1804</v>
      </c>
      <c r="H15" s="57" t="s">
        <v>1579</v>
      </c>
      <c r="I15" s="58" t="s">
        <v>468</v>
      </c>
    </row>
    <row r="16" spans="1:11" x14ac:dyDescent="0.2">
      <c r="A16" s="16" t="s">
        <v>1554</v>
      </c>
      <c r="B16" s="46" t="s">
        <v>1552</v>
      </c>
      <c r="C16" s="47">
        <v>6.1622000000000003</v>
      </c>
      <c r="D16" s="44">
        <v>17.600000000000001</v>
      </c>
      <c r="E16" s="17"/>
      <c r="F16" s="59">
        <v>1</v>
      </c>
      <c r="G16" s="60" t="s">
        <v>1739</v>
      </c>
      <c r="H16" s="60" t="s">
        <v>1691</v>
      </c>
      <c r="I16" s="61">
        <v>0.61009999999999998</v>
      </c>
    </row>
    <row r="17" spans="1:9" x14ac:dyDescent="0.2">
      <c r="A17" s="16" t="s">
        <v>1555</v>
      </c>
      <c r="B17" s="46" t="s">
        <v>1553</v>
      </c>
      <c r="C17" s="47">
        <v>4.4260000000000002</v>
      </c>
      <c r="D17" s="44">
        <v>10.5</v>
      </c>
      <c r="E17" s="17"/>
      <c r="F17" s="59">
        <v>2</v>
      </c>
      <c r="G17" s="60" t="s">
        <v>1740</v>
      </c>
      <c r="H17" s="60" t="s">
        <v>1692</v>
      </c>
      <c r="I17" s="61">
        <v>0.56620000000000004</v>
      </c>
    </row>
    <row r="18" spans="1:9" x14ac:dyDescent="0.2">
      <c r="A18" s="16" t="s">
        <v>1711</v>
      </c>
      <c r="B18" s="46" t="s">
        <v>1712</v>
      </c>
      <c r="C18" s="47">
        <v>36.607599999999998</v>
      </c>
      <c r="D18" s="44">
        <v>17.399999999999999</v>
      </c>
      <c r="E18" s="17"/>
      <c r="F18" s="59">
        <v>3</v>
      </c>
      <c r="G18" s="60" t="s">
        <v>1741</v>
      </c>
      <c r="H18" s="60" t="s">
        <v>1693</v>
      </c>
      <c r="I18" s="61">
        <v>0.46460000000000001</v>
      </c>
    </row>
    <row r="19" spans="1:9" x14ac:dyDescent="0.2">
      <c r="A19" s="16" t="s">
        <v>1713</v>
      </c>
      <c r="B19" s="46" t="s">
        <v>1714</v>
      </c>
      <c r="C19" s="47">
        <v>7.2259000000000002</v>
      </c>
      <c r="D19" s="44">
        <v>11.9</v>
      </c>
      <c r="E19" s="17"/>
      <c r="F19" s="59">
        <v>4</v>
      </c>
      <c r="G19" s="60" t="s">
        <v>1742</v>
      </c>
      <c r="H19" s="60" t="s">
        <v>1694</v>
      </c>
      <c r="I19" s="61">
        <v>0.28799999999999998</v>
      </c>
    </row>
    <row r="20" spans="1:9" x14ac:dyDescent="0.2">
      <c r="A20" s="16" t="s">
        <v>508</v>
      </c>
      <c r="B20" s="46" t="s">
        <v>1266</v>
      </c>
      <c r="C20" s="47">
        <v>9.4222999999999999</v>
      </c>
      <c r="D20" s="44">
        <v>14.2</v>
      </c>
      <c r="E20" s="17"/>
      <c r="F20" s="59">
        <v>5</v>
      </c>
      <c r="G20" s="60" t="s">
        <v>1743</v>
      </c>
      <c r="H20" s="60" t="s">
        <v>1744</v>
      </c>
      <c r="I20" s="61">
        <v>0.28799999999999998</v>
      </c>
    </row>
    <row r="21" spans="1:9" x14ac:dyDescent="0.2">
      <c r="A21" s="16" t="s">
        <v>509</v>
      </c>
      <c r="B21" s="46" t="s">
        <v>1267</v>
      </c>
      <c r="C21" s="47">
        <v>6.8761000000000001</v>
      </c>
      <c r="D21" s="44">
        <v>10.8</v>
      </c>
      <c r="E21" s="17"/>
      <c r="F21" s="59">
        <v>6</v>
      </c>
      <c r="G21" s="60" t="s">
        <v>1745</v>
      </c>
      <c r="H21" s="60" t="s">
        <v>1737</v>
      </c>
      <c r="I21" s="61">
        <v>0.82189999999999996</v>
      </c>
    </row>
    <row r="22" spans="1:9" x14ac:dyDescent="0.2">
      <c r="A22" s="16" t="s">
        <v>510</v>
      </c>
      <c r="B22" s="46" t="s">
        <v>1268</v>
      </c>
      <c r="C22" s="47">
        <v>4.4142999999999999</v>
      </c>
      <c r="D22" s="44">
        <v>4.9000000000000004</v>
      </c>
      <c r="E22" s="17"/>
      <c r="F22" s="59">
        <v>7</v>
      </c>
      <c r="G22" s="60" t="s">
        <v>1746</v>
      </c>
      <c r="H22" s="60" t="s">
        <v>1747</v>
      </c>
      <c r="I22" s="61">
        <v>0.5625</v>
      </c>
    </row>
    <row r="23" spans="1:9" x14ac:dyDescent="0.2">
      <c r="A23" s="16" t="s">
        <v>511</v>
      </c>
      <c r="B23" s="46" t="s">
        <v>1269</v>
      </c>
      <c r="C23" s="47">
        <v>4.5716999999999999</v>
      </c>
      <c r="D23" s="44">
        <v>11.26</v>
      </c>
      <c r="E23" s="17"/>
      <c r="F23" s="59">
        <v>8</v>
      </c>
      <c r="G23" s="60" t="s">
        <v>1748</v>
      </c>
      <c r="H23" s="60" t="s">
        <v>1695</v>
      </c>
      <c r="I23" s="61">
        <v>0.48830000000000001</v>
      </c>
    </row>
    <row r="24" spans="1:9" x14ac:dyDescent="0.2">
      <c r="A24" s="16" t="s">
        <v>512</v>
      </c>
      <c r="B24" s="46" t="s">
        <v>1270</v>
      </c>
      <c r="C24" s="47">
        <v>3.9992999999999999</v>
      </c>
      <c r="D24" s="44">
        <v>5.2</v>
      </c>
      <c r="E24" s="17"/>
      <c r="F24" s="59">
        <v>9</v>
      </c>
      <c r="G24" s="60" t="s">
        <v>1748</v>
      </c>
      <c r="H24" s="60" t="s">
        <v>1696</v>
      </c>
      <c r="I24" s="61">
        <v>0.48830000000000001</v>
      </c>
    </row>
    <row r="25" spans="1:9" x14ac:dyDescent="0.2">
      <c r="A25" s="16" t="s">
        <v>513</v>
      </c>
      <c r="B25" s="46" t="s">
        <v>1271</v>
      </c>
      <c r="C25" s="47">
        <v>4.8710000000000004</v>
      </c>
      <c r="D25" s="44">
        <v>14.01</v>
      </c>
      <c r="E25" s="17"/>
      <c r="F25" s="59">
        <v>10</v>
      </c>
      <c r="G25" s="60" t="s">
        <v>1749</v>
      </c>
      <c r="H25" s="60" t="s">
        <v>1750</v>
      </c>
      <c r="I25" s="61">
        <v>0.23780000000000001</v>
      </c>
    </row>
    <row r="26" spans="1:9" x14ac:dyDescent="0.2">
      <c r="A26" s="16" t="s">
        <v>514</v>
      </c>
      <c r="B26" s="46" t="s">
        <v>1272</v>
      </c>
      <c r="C26" s="47">
        <v>2.7968000000000002</v>
      </c>
      <c r="D26" s="44">
        <v>6.39</v>
      </c>
      <c r="E26" s="17"/>
      <c r="F26" s="59">
        <v>11</v>
      </c>
      <c r="G26" s="60" t="s">
        <v>1751</v>
      </c>
      <c r="H26" s="60" t="s">
        <v>1752</v>
      </c>
      <c r="I26" s="61">
        <v>0.23780000000000001</v>
      </c>
    </row>
    <row r="27" spans="1:9" x14ac:dyDescent="0.2">
      <c r="A27" s="16" t="s">
        <v>515</v>
      </c>
      <c r="B27" s="46" t="s">
        <v>1273</v>
      </c>
      <c r="C27" s="47">
        <v>1.7697000000000001</v>
      </c>
      <c r="D27" s="44">
        <v>4.09</v>
      </c>
      <c r="E27" s="17"/>
      <c r="F27" s="59">
        <v>12</v>
      </c>
      <c r="G27" s="60" t="s">
        <v>1753</v>
      </c>
      <c r="H27" s="60" t="s">
        <v>1754</v>
      </c>
      <c r="I27" s="61">
        <v>0.23780000000000001</v>
      </c>
    </row>
    <row r="28" spans="1:9" x14ac:dyDescent="0.2">
      <c r="A28" s="16" t="s">
        <v>516</v>
      </c>
      <c r="B28" s="46" t="s">
        <v>1274</v>
      </c>
      <c r="C28" s="47">
        <v>5.9527000000000001</v>
      </c>
      <c r="D28" s="44">
        <v>12.3</v>
      </c>
      <c r="E28" s="17"/>
      <c r="F28" s="59">
        <v>13</v>
      </c>
      <c r="G28" s="60" t="s">
        <v>1749</v>
      </c>
      <c r="H28" s="60" t="s">
        <v>1755</v>
      </c>
      <c r="I28" s="61">
        <v>0.23780000000000001</v>
      </c>
    </row>
    <row r="29" spans="1:9" x14ac:dyDescent="0.2">
      <c r="A29" s="16" t="s">
        <v>517</v>
      </c>
      <c r="B29" s="46" t="s">
        <v>1275</v>
      </c>
      <c r="C29" s="47">
        <v>2.4289000000000001</v>
      </c>
      <c r="D29" s="44">
        <v>7</v>
      </c>
      <c r="E29" s="17"/>
      <c r="F29" s="59">
        <v>14</v>
      </c>
      <c r="G29" s="60" t="s">
        <v>1756</v>
      </c>
      <c r="H29" s="60" t="s">
        <v>1757</v>
      </c>
      <c r="I29" s="61">
        <v>0.23780000000000001</v>
      </c>
    </row>
    <row r="30" spans="1:9" x14ac:dyDescent="0.2">
      <c r="A30" s="16" t="s">
        <v>518</v>
      </c>
      <c r="B30" s="46" t="s">
        <v>1276</v>
      </c>
      <c r="C30" s="47">
        <v>2.3712</v>
      </c>
      <c r="D30" s="44">
        <v>3.5</v>
      </c>
      <c r="E30" s="17"/>
      <c r="F30" s="59">
        <v>15</v>
      </c>
      <c r="G30" s="103" t="s">
        <v>1758</v>
      </c>
      <c r="H30" s="60" t="s">
        <v>1697</v>
      </c>
      <c r="I30" s="61">
        <v>0.49199999999999999</v>
      </c>
    </row>
    <row r="31" spans="1:9" x14ac:dyDescent="0.2">
      <c r="A31" s="16" t="s">
        <v>519</v>
      </c>
      <c r="B31" s="46" t="s">
        <v>1277</v>
      </c>
      <c r="C31" s="47">
        <v>4.1737000000000002</v>
      </c>
      <c r="D31" s="44">
        <v>10.4</v>
      </c>
      <c r="E31" s="17"/>
      <c r="F31" s="59">
        <v>16</v>
      </c>
      <c r="G31" s="60" t="s">
        <v>1759</v>
      </c>
      <c r="H31" s="60" t="s">
        <v>1698</v>
      </c>
      <c r="I31" s="61">
        <v>0.60470000000000002</v>
      </c>
    </row>
    <row r="32" spans="1:9" x14ac:dyDescent="0.2">
      <c r="A32" s="16" t="s">
        <v>520</v>
      </c>
      <c r="B32" s="46" t="s">
        <v>1278</v>
      </c>
      <c r="C32" s="47">
        <v>1.1337999999999999</v>
      </c>
      <c r="D32" s="44">
        <v>2.4700000000000002</v>
      </c>
      <c r="E32" s="17"/>
      <c r="F32" s="59">
        <v>17</v>
      </c>
      <c r="G32" s="60" t="s">
        <v>1760</v>
      </c>
      <c r="H32" s="60" t="s">
        <v>1699</v>
      </c>
      <c r="I32" s="61">
        <v>0.80700000000000005</v>
      </c>
    </row>
    <row r="33" spans="1:9" x14ac:dyDescent="0.2">
      <c r="A33" s="16" t="s">
        <v>521</v>
      </c>
      <c r="B33" s="46" t="s">
        <v>1279</v>
      </c>
      <c r="C33" s="47">
        <v>0.83530000000000004</v>
      </c>
      <c r="D33" s="44">
        <v>2</v>
      </c>
      <c r="E33" s="17"/>
      <c r="F33" s="59">
        <v>18</v>
      </c>
      <c r="G33" s="60" t="s">
        <v>1761</v>
      </c>
      <c r="H33" s="60" t="s">
        <v>1762</v>
      </c>
      <c r="I33" s="61">
        <v>0.31940000000000002</v>
      </c>
    </row>
    <row r="34" spans="1:9" x14ac:dyDescent="0.2">
      <c r="A34" s="16" t="s">
        <v>522</v>
      </c>
      <c r="B34" s="46" t="s">
        <v>1280</v>
      </c>
      <c r="C34" s="47">
        <v>4.0506000000000002</v>
      </c>
      <c r="D34" s="44">
        <v>7.5</v>
      </c>
      <c r="E34" s="17"/>
      <c r="F34" s="59">
        <v>19</v>
      </c>
      <c r="G34" s="60" t="s">
        <v>1763</v>
      </c>
      <c r="H34" s="60" t="s">
        <v>1700</v>
      </c>
      <c r="I34" s="61">
        <v>0.45429999999999998</v>
      </c>
    </row>
    <row r="35" spans="1:9" x14ac:dyDescent="0.2">
      <c r="A35" s="16" t="s">
        <v>523</v>
      </c>
      <c r="B35" s="46" t="s">
        <v>1281</v>
      </c>
      <c r="C35" s="47">
        <v>2.3130000000000002</v>
      </c>
      <c r="D35" s="44">
        <v>2.8</v>
      </c>
      <c r="E35" s="17"/>
      <c r="F35" s="59">
        <v>20</v>
      </c>
      <c r="G35" s="60" t="s">
        <v>1764</v>
      </c>
      <c r="H35" s="60" t="s">
        <v>1701</v>
      </c>
      <c r="I35" s="61">
        <v>0.50819999999999999</v>
      </c>
    </row>
    <row r="36" spans="1:9" x14ac:dyDescent="0.2">
      <c r="A36" s="16" t="s">
        <v>524</v>
      </c>
      <c r="B36" s="46" t="s">
        <v>1282</v>
      </c>
      <c r="C36" s="47">
        <v>1.9048</v>
      </c>
      <c r="D36" s="44">
        <v>1.4</v>
      </c>
      <c r="E36" s="17"/>
      <c r="F36" s="59">
        <v>21</v>
      </c>
      <c r="G36" s="60" t="s">
        <v>1765</v>
      </c>
      <c r="H36" s="60" t="s">
        <v>1702</v>
      </c>
      <c r="I36" s="61">
        <v>0.47660000000000002</v>
      </c>
    </row>
    <row r="37" spans="1:9" x14ac:dyDescent="0.2">
      <c r="A37" s="16" t="s">
        <v>525</v>
      </c>
      <c r="B37" s="46" t="s">
        <v>1283</v>
      </c>
      <c r="C37" s="47">
        <v>3.4161000000000001</v>
      </c>
      <c r="D37" s="44">
        <v>7.5</v>
      </c>
      <c r="E37" s="17"/>
      <c r="F37" s="59">
        <v>22</v>
      </c>
      <c r="G37" s="60" t="s">
        <v>1766</v>
      </c>
      <c r="H37" s="60" t="s">
        <v>1767</v>
      </c>
      <c r="I37" s="61">
        <v>0.45</v>
      </c>
    </row>
    <row r="38" spans="1:9" x14ac:dyDescent="0.2">
      <c r="A38" s="16" t="s">
        <v>526</v>
      </c>
      <c r="B38" s="46" t="s">
        <v>1284</v>
      </c>
      <c r="C38" s="47">
        <v>1.6564000000000001</v>
      </c>
      <c r="D38" s="44">
        <v>2.8</v>
      </c>
      <c r="E38" s="17"/>
      <c r="F38" s="59">
        <v>23</v>
      </c>
      <c r="G38" s="60" t="s">
        <v>1768</v>
      </c>
      <c r="H38" s="60" t="s">
        <v>1769</v>
      </c>
      <c r="I38" s="61">
        <v>0.40739999999999998</v>
      </c>
    </row>
    <row r="39" spans="1:9" x14ac:dyDescent="0.2">
      <c r="A39" s="16" t="s">
        <v>527</v>
      </c>
      <c r="B39" s="46" t="s">
        <v>1285</v>
      </c>
      <c r="C39" s="47">
        <v>1.1674</v>
      </c>
      <c r="D39" s="44">
        <v>1.4</v>
      </c>
      <c r="E39" s="17"/>
      <c r="F39" s="59">
        <v>24</v>
      </c>
      <c r="G39" s="60" t="s">
        <v>1770</v>
      </c>
      <c r="H39" s="60" t="s">
        <v>1703</v>
      </c>
      <c r="I39" s="61">
        <v>0.53810000000000002</v>
      </c>
    </row>
    <row r="40" spans="1:9" x14ac:dyDescent="0.2">
      <c r="A40" s="16" t="s">
        <v>528</v>
      </c>
      <c r="B40" s="46" t="s">
        <v>1286</v>
      </c>
      <c r="C40" s="47">
        <v>3.8369</v>
      </c>
      <c r="D40" s="44">
        <v>9.8000000000000007</v>
      </c>
      <c r="E40" s="17"/>
      <c r="F40" s="59">
        <v>25</v>
      </c>
      <c r="G40" s="60" t="s">
        <v>1771</v>
      </c>
      <c r="H40" s="60" t="s">
        <v>1772</v>
      </c>
      <c r="I40" s="61">
        <v>0.54479999999999995</v>
      </c>
    </row>
    <row r="41" spans="1:9" x14ac:dyDescent="0.2">
      <c r="A41" s="16" t="s">
        <v>529</v>
      </c>
      <c r="B41" s="46" t="s">
        <v>1287</v>
      </c>
      <c r="C41" s="47">
        <v>2.0871</v>
      </c>
      <c r="D41" s="44">
        <v>4.33</v>
      </c>
      <c r="E41" s="17"/>
      <c r="F41" s="59">
        <v>26</v>
      </c>
      <c r="G41" s="60"/>
      <c r="H41" s="112" t="s">
        <v>1773</v>
      </c>
      <c r="I41" s="113">
        <v>0.45</v>
      </c>
    </row>
    <row r="42" spans="1:9" x14ac:dyDescent="0.2">
      <c r="A42" s="16" t="s">
        <v>530</v>
      </c>
      <c r="B42" s="46" t="s">
        <v>1288</v>
      </c>
      <c r="C42" s="47">
        <v>1.8734</v>
      </c>
      <c r="D42" s="44">
        <v>3</v>
      </c>
      <c r="E42" s="17"/>
      <c r="F42" s="59">
        <v>27</v>
      </c>
      <c r="G42" s="60"/>
      <c r="H42" s="60" t="s">
        <v>1626</v>
      </c>
      <c r="I42" s="61">
        <v>0.1983</v>
      </c>
    </row>
    <row r="43" spans="1:9" x14ac:dyDescent="0.2">
      <c r="A43" s="16" t="s">
        <v>531</v>
      </c>
      <c r="B43" s="46" t="s">
        <v>1289</v>
      </c>
      <c r="C43" s="47">
        <v>1.8030999999999999</v>
      </c>
      <c r="D43" s="44">
        <v>6</v>
      </c>
      <c r="E43" s="17"/>
      <c r="F43" s="59">
        <v>28</v>
      </c>
      <c r="G43" s="60" t="s">
        <v>1774</v>
      </c>
      <c r="H43" s="60" t="s">
        <v>1775</v>
      </c>
      <c r="I43" s="61">
        <v>0.34039999999999998</v>
      </c>
    </row>
    <row r="44" spans="1:9" x14ac:dyDescent="0.2">
      <c r="A44" s="16" t="s">
        <v>532</v>
      </c>
      <c r="B44" s="46" t="s">
        <v>1290</v>
      </c>
      <c r="C44" s="47">
        <v>1.0359</v>
      </c>
      <c r="D44" s="44">
        <v>3.1</v>
      </c>
      <c r="E44" s="17"/>
      <c r="F44" s="59">
        <v>29</v>
      </c>
      <c r="G44" s="60" t="s">
        <v>1774</v>
      </c>
      <c r="H44" s="60" t="s">
        <v>1704</v>
      </c>
      <c r="I44" s="61">
        <v>0.34039999999999998</v>
      </c>
    </row>
    <row r="45" spans="1:9" x14ac:dyDescent="0.2">
      <c r="A45" s="16" t="s">
        <v>533</v>
      </c>
      <c r="B45" s="46" t="s">
        <v>1291</v>
      </c>
      <c r="C45" s="47">
        <v>1.4047000000000001</v>
      </c>
      <c r="D45" s="44">
        <v>5.3</v>
      </c>
      <c r="E45" s="17"/>
      <c r="F45" s="59">
        <v>30</v>
      </c>
      <c r="G45" s="60" t="s">
        <v>1776</v>
      </c>
      <c r="H45" s="60" t="s">
        <v>1777</v>
      </c>
      <c r="I45" s="61">
        <v>0.54310000000000003</v>
      </c>
    </row>
    <row r="46" spans="1:9" x14ac:dyDescent="0.2">
      <c r="A46" s="16" t="s">
        <v>534</v>
      </c>
      <c r="B46" s="46" t="s">
        <v>1292</v>
      </c>
      <c r="C46" s="47">
        <v>1.0212000000000001</v>
      </c>
      <c r="D46" s="44">
        <v>3.9</v>
      </c>
      <c r="E46" s="17"/>
      <c r="F46" s="59">
        <v>31</v>
      </c>
      <c r="G46" s="60" t="s">
        <v>1778</v>
      </c>
      <c r="H46" s="60" t="s">
        <v>1779</v>
      </c>
      <c r="I46" s="61">
        <v>0.55089999999999995</v>
      </c>
    </row>
    <row r="47" spans="1:9" x14ac:dyDescent="0.2">
      <c r="A47" s="16" t="s">
        <v>535</v>
      </c>
      <c r="B47" s="46" t="s">
        <v>1293</v>
      </c>
      <c r="C47" s="47">
        <v>2.7128000000000001</v>
      </c>
      <c r="D47" s="44">
        <v>15.53</v>
      </c>
      <c r="E47" s="17"/>
      <c r="F47" s="59">
        <v>32</v>
      </c>
      <c r="G47" s="60" t="s">
        <v>1780</v>
      </c>
      <c r="H47" s="60" t="s">
        <v>1781</v>
      </c>
      <c r="I47" s="61">
        <v>0.83169999999999999</v>
      </c>
    </row>
    <row r="48" spans="1:9" x14ac:dyDescent="0.2">
      <c r="A48" s="16" t="s">
        <v>536</v>
      </c>
      <c r="B48" s="46" t="s">
        <v>1294</v>
      </c>
      <c r="C48" s="47">
        <v>1.3258000000000001</v>
      </c>
      <c r="D48" s="44">
        <v>8.35</v>
      </c>
      <c r="E48" s="17"/>
      <c r="F48" s="59">
        <v>33</v>
      </c>
      <c r="G48" s="60" t="s">
        <v>1782</v>
      </c>
      <c r="H48" s="60" t="s">
        <v>1705</v>
      </c>
      <c r="I48" s="61">
        <v>0.49690000000000001</v>
      </c>
    </row>
    <row r="49" spans="1:9" x14ac:dyDescent="0.2">
      <c r="A49" s="16" t="s">
        <v>537</v>
      </c>
      <c r="B49" s="46" t="s">
        <v>1295</v>
      </c>
      <c r="C49" s="47">
        <v>1.7474000000000001</v>
      </c>
      <c r="D49" s="44">
        <v>6.5</v>
      </c>
      <c r="E49" s="17"/>
      <c r="F49" s="59">
        <v>34</v>
      </c>
      <c r="G49" s="60" t="s">
        <v>1783</v>
      </c>
      <c r="H49" s="60" t="s">
        <v>1706</v>
      </c>
      <c r="I49" s="61">
        <v>0.49690000000000001</v>
      </c>
    </row>
    <row r="50" spans="1:9" x14ac:dyDescent="0.2">
      <c r="A50" s="16" t="s">
        <v>538</v>
      </c>
      <c r="B50" s="46" t="s">
        <v>1296</v>
      </c>
      <c r="C50" s="47">
        <v>1.1580999999999999</v>
      </c>
      <c r="D50" s="44">
        <v>4.5999999999999996</v>
      </c>
      <c r="E50" s="17"/>
      <c r="F50" s="59">
        <v>35</v>
      </c>
      <c r="G50" s="60" t="s">
        <v>1784</v>
      </c>
      <c r="H50" s="60" t="s">
        <v>1785</v>
      </c>
      <c r="I50" s="61">
        <v>0.49690000000000001</v>
      </c>
    </row>
    <row r="51" spans="1:9" x14ac:dyDescent="0.2">
      <c r="A51" s="16" t="s">
        <v>539</v>
      </c>
      <c r="B51" s="46" t="s">
        <v>1297</v>
      </c>
      <c r="C51" s="47">
        <v>0.72829999999999995</v>
      </c>
      <c r="D51" s="44">
        <v>2.9</v>
      </c>
      <c r="E51" s="17"/>
      <c r="F51" s="59">
        <v>36</v>
      </c>
      <c r="G51" s="60" t="s">
        <v>1786</v>
      </c>
      <c r="H51" s="60" t="s">
        <v>1735</v>
      </c>
      <c r="I51" s="61">
        <v>0.45</v>
      </c>
    </row>
    <row r="52" spans="1:9" x14ac:dyDescent="0.2">
      <c r="A52" s="16" t="s">
        <v>540</v>
      </c>
      <c r="B52" s="46" t="s">
        <v>1298</v>
      </c>
      <c r="C52" s="47">
        <v>2.278</v>
      </c>
      <c r="D52" s="44">
        <v>5</v>
      </c>
      <c r="E52" s="17"/>
      <c r="F52" s="59">
        <v>37</v>
      </c>
      <c r="G52" s="60" t="s">
        <v>1787</v>
      </c>
      <c r="H52" s="60" t="s">
        <v>1738</v>
      </c>
      <c r="I52" s="61">
        <v>0.54330000000000001</v>
      </c>
    </row>
    <row r="53" spans="1:9" x14ac:dyDescent="0.2">
      <c r="A53" s="16" t="s">
        <v>541</v>
      </c>
      <c r="B53" s="46" t="s">
        <v>1299</v>
      </c>
      <c r="C53" s="47">
        <v>1.8030999999999999</v>
      </c>
      <c r="D53" s="44">
        <v>2.87</v>
      </c>
      <c r="E53" s="17"/>
      <c r="F53" s="59">
        <v>38</v>
      </c>
      <c r="G53" s="60" t="s">
        <v>1788</v>
      </c>
      <c r="H53" s="60" t="s">
        <v>1707</v>
      </c>
      <c r="I53" s="61">
        <v>0.49559999999999998</v>
      </c>
    </row>
    <row r="54" spans="1:9" x14ac:dyDescent="0.2">
      <c r="A54" s="16" t="s">
        <v>542</v>
      </c>
      <c r="B54" s="46" t="s">
        <v>1300</v>
      </c>
      <c r="C54" s="47">
        <v>1.6012</v>
      </c>
      <c r="D54" s="44">
        <v>2.5</v>
      </c>
      <c r="E54" s="17"/>
      <c r="F54" s="59">
        <v>39</v>
      </c>
      <c r="G54" s="60" t="s">
        <v>1789</v>
      </c>
      <c r="H54" s="60" t="s">
        <v>1790</v>
      </c>
      <c r="I54" s="61">
        <v>0.49559999999999998</v>
      </c>
    </row>
    <row r="55" spans="1:9" x14ac:dyDescent="0.2">
      <c r="A55" s="16" t="s">
        <v>543</v>
      </c>
      <c r="B55" s="46" t="s">
        <v>1301</v>
      </c>
      <c r="C55" s="47">
        <v>1.8543000000000001</v>
      </c>
      <c r="D55" s="44">
        <v>5.48</v>
      </c>
      <c r="E55" s="17"/>
      <c r="F55" s="59">
        <v>40</v>
      </c>
      <c r="G55" s="60" t="s">
        <v>1791</v>
      </c>
      <c r="H55" s="60" t="s">
        <v>1792</v>
      </c>
      <c r="I55" s="61">
        <v>0.49559999999999998</v>
      </c>
    </row>
    <row r="56" spans="1:9" x14ac:dyDescent="0.2">
      <c r="A56" s="16" t="s">
        <v>544</v>
      </c>
      <c r="B56" s="46" t="s">
        <v>1302</v>
      </c>
      <c r="C56" s="47">
        <v>1.0905</v>
      </c>
      <c r="D56" s="44">
        <v>4</v>
      </c>
      <c r="E56" s="17"/>
      <c r="F56" s="59">
        <v>41</v>
      </c>
      <c r="G56" s="60" t="s">
        <v>1793</v>
      </c>
      <c r="H56" s="60" t="s">
        <v>1794</v>
      </c>
      <c r="I56" s="61">
        <v>0.48060000000000003</v>
      </c>
    </row>
    <row r="57" spans="1:9" x14ac:dyDescent="0.2">
      <c r="A57" s="16" t="s">
        <v>545</v>
      </c>
      <c r="B57" s="46" t="s">
        <v>1303</v>
      </c>
      <c r="C57" s="47">
        <v>0.70740000000000003</v>
      </c>
      <c r="D57" s="44">
        <v>2.2999999999999998</v>
      </c>
      <c r="E57" s="17"/>
      <c r="F57" s="59">
        <v>42</v>
      </c>
      <c r="G57" s="60" t="s">
        <v>1795</v>
      </c>
      <c r="H57" s="60" t="s">
        <v>1708</v>
      </c>
      <c r="I57" s="61">
        <v>0.46889999999999998</v>
      </c>
    </row>
    <row r="58" spans="1:9" x14ac:dyDescent="0.2">
      <c r="A58" s="16" t="s">
        <v>546</v>
      </c>
      <c r="B58" s="46" t="s">
        <v>1304</v>
      </c>
      <c r="C58" s="47">
        <v>1.4321999999999999</v>
      </c>
      <c r="D58" s="44">
        <v>4.5</v>
      </c>
      <c r="E58" s="17"/>
      <c r="F58" s="59">
        <v>43</v>
      </c>
      <c r="G58" s="60" t="s">
        <v>1795</v>
      </c>
      <c r="H58" s="60" t="s">
        <v>1709</v>
      </c>
      <c r="I58" s="61">
        <v>0.46889999999999998</v>
      </c>
    </row>
    <row r="59" spans="1:9" x14ac:dyDescent="0.2">
      <c r="A59" s="16" t="s">
        <v>547</v>
      </c>
      <c r="B59" s="46" t="s">
        <v>1305</v>
      </c>
      <c r="C59" s="47">
        <v>0.9153</v>
      </c>
      <c r="D59" s="44">
        <v>2.6</v>
      </c>
      <c r="E59" s="17"/>
      <c r="F59" s="59">
        <v>44</v>
      </c>
      <c r="G59" s="60" t="s">
        <v>1795</v>
      </c>
      <c r="H59" s="60" t="s">
        <v>1710</v>
      </c>
      <c r="I59" s="61">
        <v>0.46889999999999998</v>
      </c>
    </row>
    <row r="60" spans="1:9" x14ac:dyDescent="0.2">
      <c r="A60" s="16" t="s">
        <v>548</v>
      </c>
      <c r="B60" s="46" t="s">
        <v>1306</v>
      </c>
      <c r="C60" s="47">
        <v>0.78710000000000002</v>
      </c>
      <c r="D60" s="44">
        <v>1.88</v>
      </c>
      <c r="E60" s="17"/>
      <c r="F60" s="59">
        <v>45</v>
      </c>
      <c r="G60" s="60" t="s">
        <v>1796</v>
      </c>
      <c r="H60" s="60" t="s">
        <v>1797</v>
      </c>
      <c r="I60" s="61">
        <v>0.495</v>
      </c>
    </row>
    <row r="61" spans="1:9" x14ac:dyDescent="0.2">
      <c r="A61" s="16" t="s">
        <v>549</v>
      </c>
      <c r="B61" s="46" t="s">
        <v>1307</v>
      </c>
      <c r="C61" s="47">
        <v>1.5266</v>
      </c>
      <c r="D61" s="44">
        <v>5.92</v>
      </c>
      <c r="E61" s="17"/>
      <c r="F61" s="59">
        <v>46</v>
      </c>
      <c r="G61" s="62" t="s">
        <v>1798</v>
      </c>
      <c r="H61" s="62" t="s">
        <v>1799</v>
      </c>
      <c r="I61" s="63">
        <v>0.4335</v>
      </c>
    </row>
    <row r="62" spans="1:9" x14ac:dyDescent="0.2">
      <c r="A62" s="16" t="s">
        <v>550</v>
      </c>
      <c r="B62" s="46" t="s">
        <v>1308</v>
      </c>
      <c r="C62" s="47">
        <v>1.0619000000000001</v>
      </c>
      <c r="D62" s="44">
        <v>4.74</v>
      </c>
      <c r="E62" s="17"/>
      <c r="F62" s="59">
        <v>47</v>
      </c>
      <c r="G62" s="60" t="s">
        <v>1800</v>
      </c>
      <c r="H62" s="60" t="s">
        <v>1801</v>
      </c>
      <c r="I62" s="61">
        <v>0.495</v>
      </c>
    </row>
    <row r="63" spans="1:9" x14ac:dyDescent="0.2">
      <c r="A63" s="16" t="s">
        <v>551</v>
      </c>
      <c r="B63" s="46" t="s">
        <v>1309</v>
      </c>
      <c r="C63" s="47">
        <v>0.78190000000000004</v>
      </c>
      <c r="D63" s="44">
        <v>2.9</v>
      </c>
      <c r="E63" s="17"/>
      <c r="F63" s="59">
        <v>48</v>
      </c>
      <c r="G63" s="62" t="s">
        <v>1802</v>
      </c>
      <c r="H63" s="62" t="s">
        <v>1803</v>
      </c>
      <c r="I63" s="63">
        <v>0.4335</v>
      </c>
    </row>
    <row r="64" spans="1:9" x14ac:dyDescent="0.2">
      <c r="A64" s="16" t="s">
        <v>552</v>
      </c>
      <c r="B64" s="46" t="s">
        <v>1310</v>
      </c>
      <c r="C64" s="47">
        <v>1.5185</v>
      </c>
      <c r="D64" s="44">
        <v>5.4</v>
      </c>
      <c r="E64" s="17"/>
    </row>
    <row r="65" spans="1:15" x14ac:dyDescent="0.2">
      <c r="A65" s="16" t="s">
        <v>553</v>
      </c>
      <c r="B65" s="46" t="s">
        <v>1311</v>
      </c>
      <c r="C65" s="47">
        <v>1.0275000000000001</v>
      </c>
      <c r="D65" s="44">
        <v>5.33</v>
      </c>
      <c r="E65" s="17"/>
    </row>
    <row r="66" spans="1:15" x14ac:dyDescent="0.2">
      <c r="A66" s="16" t="s">
        <v>554</v>
      </c>
      <c r="B66" s="46" t="s">
        <v>1312</v>
      </c>
      <c r="C66" s="47">
        <v>1.8483000000000001</v>
      </c>
      <c r="D66" s="44">
        <v>7.2</v>
      </c>
      <c r="E66" s="17"/>
    </row>
    <row r="67" spans="1:15" x14ac:dyDescent="0.2">
      <c r="A67" s="16" t="s">
        <v>555</v>
      </c>
      <c r="B67" s="46" t="s">
        <v>1313</v>
      </c>
      <c r="C67" s="47">
        <v>0.99990000000000001</v>
      </c>
      <c r="D67" s="44">
        <v>4.3</v>
      </c>
      <c r="E67" s="17"/>
    </row>
    <row r="68" spans="1:15" x14ac:dyDescent="0.2">
      <c r="A68" s="16" t="s">
        <v>556</v>
      </c>
      <c r="B68" s="46" t="s">
        <v>1314</v>
      </c>
      <c r="C68" s="47">
        <v>1.5842000000000001</v>
      </c>
      <c r="D68" s="44">
        <v>5.4</v>
      </c>
      <c r="E68" s="17"/>
      <c r="G68" s="64"/>
      <c r="H68" s="64"/>
      <c r="I68" s="65"/>
      <c r="K68" s="9"/>
      <c r="L68" s="10"/>
      <c r="M68" s="10"/>
      <c r="N68" s="8"/>
    </row>
    <row r="69" spans="1:15" x14ac:dyDescent="0.2">
      <c r="A69" s="16" t="s">
        <v>557</v>
      </c>
      <c r="B69" s="46" t="s">
        <v>1315</v>
      </c>
      <c r="C69" s="47">
        <v>1.0055000000000001</v>
      </c>
      <c r="D69" s="44">
        <v>3.6</v>
      </c>
      <c r="E69" s="17"/>
      <c r="K69" s="9"/>
      <c r="L69" s="10"/>
      <c r="M69" s="10"/>
      <c r="N69" s="8"/>
    </row>
    <row r="70" spans="1:15" x14ac:dyDescent="0.2">
      <c r="A70" s="16" t="s">
        <v>558</v>
      </c>
      <c r="B70" s="46" t="s">
        <v>1316</v>
      </c>
      <c r="C70" s="47">
        <v>0.74329999999999996</v>
      </c>
      <c r="D70" s="44">
        <v>2.4</v>
      </c>
      <c r="E70" s="17"/>
      <c r="K70" s="9"/>
      <c r="L70" s="10"/>
      <c r="M70" s="10"/>
      <c r="N70" s="8"/>
    </row>
    <row r="71" spans="1:15" x14ac:dyDescent="0.2">
      <c r="A71" s="16" t="s">
        <v>559</v>
      </c>
      <c r="B71" s="46" t="s">
        <v>1317</v>
      </c>
      <c r="C71" s="47">
        <v>2.0659000000000001</v>
      </c>
      <c r="D71" s="44">
        <v>7.5</v>
      </c>
      <c r="E71" s="17"/>
      <c r="K71" s="9"/>
      <c r="L71" s="10"/>
      <c r="M71" s="10"/>
      <c r="N71" s="8"/>
    </row>
    <row r="72" spans="1:15" x14ac:dyDescent="0.2">
      <c r="A72" s="16" t="s">
        <v>560</v>
      </c>
      <c r="B72" s="46" t="s">
        <v>1318</v>
      </c>
      <c r="C72" s="47">
        <v>0.91</v>
      </c>
      <c r="D72" s="44">
        <v>3.7</v>
      </c>
      <c r="E72" s="17"/>
      <c r="K72" s="9"/>
      <c r="L72" s="10"/>
      <c r="M72" s="10"/>
      <c r="N72" s="8"/>
    </row>
    <row r="73" spans="1:15" x14ac:dyDescent="0.2">
      <c r="A73" s="16" t="s">
        <v>561</v>
      </c>
      <c r="B73" s="46" t="s">
        <v>1319</v>
      </c>
      <c r="C73" s="47">
        <v>1.9955000000000001</v>
      </c>
      <c r="D73" s="44">
        <v>5.23</v>
      </c>
      <c r="E73" s="17"/>
      <c r="K73" s="9"/>
      <c r="L73" s="10"/>
      <c r="M73" s="10"/>
      <c r="N73" s="8"/>
    </row>
    <row r="74" spans="1:15" x14ac:dyDescent="0.2">
      <c r="A74" s="16" t="s">
        <v>562</v>
      </c>
      <c r="B74" s="46" t="s">
        <v>1320</v>
      </c>
      <c r="C74" s="47">
        <v>1.2265999999999999</v>
      </c>
      <c r="D74" s="44">
        <v>3.7</v>
      </c>
      <c r="E74" s="17"/>
      <c r="K74" s="9"/>
      <c r="L74" s="10"/>
      <c r="M74" s="10"/>
      <c r="N74" s="8"/>
    </row>
    <row r="75" spans="1:15" x14ac:dyDescent="0.2">
      <c r="A75" s="16" t="s">
        <v>563</v>
      </c>
      <c r="B75" s="46" t="s">
        <v>1321</v>
      </c>
      <c r="C75" s="47">
        <v>0.92930000000000001</v>
      </c>
      <c r="D75" s="44">
        <v>2.78</v>
      </c>
      <c r="E75" s="17"/>
      <c r="K75" s="9"/>
      <c r="L75" s="10"/>
      <c r="M75" s="10"/>
      <c r="N75" s="8"/>
    </row>
    <row r="76" spans="1:15" x14ac:dyDescent="0.2">
      <c r="A76" s="16" t="s">
        <v>564</v>
      </c>
      <c r="B76" s="46" t="s">
        <v>1322</v>
      </c>
      <c r="C76" s="47">
        <v>2.3656000000000001</v>
      </c>
      <c r="D76" s="44">
        <v>6.5</v>
      </c>
      <c r="E76" s="17"/>
      <c r="K76" s="9"/>
      <c r="L76" s="10"/>
      <c r="M76" s="10"/>
      <c r="N76" s="8"/>
      <c r="O76" s="11"/>
    </row>
    <row r="77" spans="1:15" x14ac:dyDescent="0.2">
      <c r="A77" s="16" t="s">
        <v>565</v>
      </c>
      <c r="B77" s="46" t="s">
        <v>1323</v>
      </c>
      <c r="C77" s="47">
        <v>1.0657000000000001</v>
      </c>
      <c r="D77" s="44">
        <v>2.65</v>
      </c>
      <c r="E77" s="17"/>
      <c r="K77" s="9"/>
      <c r="L77" s="10"/>
      <c r="M77" s="10"/>
      <c r="N77" s="8"/>
      <c r="O77" s="11"/>
    </row>
    <row r="78" spans="1:15" x14ac:dyDescent="0.2">
      <c r="A78" s="16" t="s">
        <v>566</v>
      </c>
      <c r="B78" s="46" t="s">
        <v>1324</v>
      </c>
      <c r="C78" s="47">
        <v>0.63929999999999998</v>
      </c>
      <c r="D78" s="44">
        <v>1.75</v>
      </c>
      <c r="E78" s="17"/>
      <c r="K78" s="9"/>
      <c r="L78" s="10"/>
      <c r="M78" s="10"/>
      <c r="N78" s="8"/>
      <c r="O78" s="11"/>
    </row>
    <row r="79" spans="1:15" x14ac:dyDescent="0.2">
      <c r="A79" s="16" t="s">
        <v>567</v>
      </c>
      <c r="B79" s="46" t="s">
        <v>1325</v>
      </c>
      <c r="C79" s="47">
        <v>1.5965</v>
      </c>
      <c r="D79" s="44">
        <v>5</v>
      </c>
      <c r="E79" s="17"/>
      <c r="K79" s="9"/>
      <c r="L79" s="10"/>
      <c r="M79" s="10"/>
      <c r="N79" s="8"/>
      <c r="O79" s="11"/>
    </row>
    <row r="80" spans="1:15" x14ac:dyDescent="0.2">
      <c r="A80" s="16" t="s">
        <v>568</v>
      </c>
      <c r="B80" s="46" t="s">
        <v>1326</v>
      </c>
      <c r="C80" s="47">
        <v>1.1826000000000001</v>
      </c>
      <c r="D80" s="44">
        <v>3.3</v>
      </c>
      <c r="E80" s="17"/>
      <c r="K80" s="9"/>
      <c r="L80" s="10"/>
      <c r="M80" s="10"/>
      <c r="N80" s="8"/>
      <c r="O80" s="11"/>
    </row>
    <row r="81" spans="1:15" x14ac:dyDescent="0.2">
      <c r="A81" s="16" t="s">
        <v>569</v>
      </c>
      <c r="B81" s="46" t="s">
        <v>1327</v>
      </c>
      <c r="C81" s="47">
        <v>0.83360000000000001</v>
      </c>
      <c r="D81" s="44">
        <v>2.1</v>
      </c>
      <c r="E81" s="17"/>
      <c r="K81" s="9"/>
      <c r="L81" s="10"/>
      <c r="M81" s="10"/>
      <c r="N81" s="8"/>
      <c r="O81" s="11"/>
    </row>
    <row r="82" spans="1:15" x14ac:dyDescent="0.2">
      <c r="A82" s="16" t="s">
        <v>570</v>
      </c>
      <c r="B82" s="46" t="s">
        <v>1328</v>
      </c>
      <c r="C82" s="47">
        <v>1.7495000000000001</v>
      </c>
      <c r="D82" s="44">
        <v>6.2</v>
      </c>
      <c r="E82" s="17"/>
      <c r="K82" s="9"/>
      <c r="L82" s="10"/>
      <c r="M82" s="10"/>
      <c r="N82" s="8"/>
      <c r="O82" s="11"/>
    </row>
    <row r="83" spans="1:15" x14ac:dyDescent="0.2">
      <c r="A83" s="16" t="s">
        <v>571</v>
      </c>
      <c r="B83" s="46" t="s">
        <v>1329</v>
      </c>
      <c r="C83" s="47">
        <v>1.0069999999999999</v>
      </c>
      <c r="D83" s="44">
        <v>3.9</v>
      </c>
      <c r="E83" s="17"/>
      <c r="K83" s="9"/>
      <c r="L83" s="10"/>
      <c r="M83" s="10"/>
      <c r="N83" s="8"/>
      <c r="O83" s="11"/>
    </row>
    <row r="84" spans="1:15" x14ac:dyDescent="0.2">
      <c r="A84" s="16" t="s">
        <v>572</v>
      </c>
      <c r="B84" s="46" t="s">
        <v>1330</v>
      </c>
      <c r="C84" s="47">
        <v>0.77459999999999996</v>
      </c>
      <c r="D84" s="44">
        <v>2.7</v>
      </c>
      <c r="E84" s="17"/>
      <c r="K84" s="9"/>
      <c r="L84" s="10"/>
      <c r="M84" s="10"/>
      <c r="N84" s="8"/>
      <c r="O84" s="11"/>
    </row>
    <row r="85" spans="1:15" x14ac:dyDescent="0.2">
      <c r="A85" s="16" t="s">
        <v>573</v>
      </c>
      <c r="B85" s="46" t="s">
        <v>1331</v>
      </c>
      <c r="C85" s="47">
        <v>3.6192000000000002</v>
      </c>
      <c r="D85" s="44">
        <v>10.9</v>
      </c>
      <c r="E85" s="17"/>
    </row>
    <row r="86" spans="1:15" x14ac:dyDescent="0.2">
      <c r="A86" s="16" t="s">
        <v>574</v>
      </c>
      <c r="B86" s="46" t="s">
        <v>1332</v>
      </c>
      <c r="C86" s="47">
        <v>2.5895000000000001</v>
      </c>
      <c r="D86" s="44">
        <v>7.3</v>
      </c>
      <c r="E86" s="17"/>
    </row>
    <row r="87" spans="1:15" x14ac:dyDescent="0.2">
      <c r="A87" s="16" t="s">
        <v>575</v>
      </c>
      <c r="B87" s="46" t="s">
        <v>1333</v>
      </c>
      <c r="C87" s="47">
        <v>2.3134999999999999</v>
      </c>
      <c r="D87" s="44">
        <v>5.4</v>
      </c>
      <c r="E87" s="17"/>
    </row>
    <row r="88" spans="1:15" x14ac:dyDescent="0.2">
      <c r="A88" s="16" t="s">
        <v>576</v>
      </c>
      <c r="B88" s="46" t="s">
        <v>1334</v>
      </c>
      <c r="C88" s="47">
        <v>3.9379</v>
      </c>
      <c r="D88" s="44">
        <v>12.4</v>
      </c>
      <c r="E88" s="17"/>
    </row>
    <row r="89" spans="1:15" x14ac:dyDescent="0.2">
      <c r="A89" s="16" t="s">
        <v>577</v>
      </c>
      <c r="B89" s="46" t="s">
        <v>1335</v>
      </c>
      <c r="C89" s="47">
        <v>2.1109</v>
      </c>
      <c r="D89" s="44">
        <v>7.6</v>
      </c>
      <c r="E89" s="17"/>
    </row>
    <row r="90" spans="1:15" x14ac:dyDescent="0.2">
      <c r="A90" s="16" t="s">
        <v>578</v>
      </c>
      <c r="B90" s="46" t="s">
        <v>1336</v>
      </c>
      <c r="C90" s="47">
        <v>1.4164000000000001</v>
      </c>
      <c r="D90" s="44">
        <v>4.5999999999999996</v>
      </c>
      <c r="E90" s="17"/>
    </row>
    <row r="91" spans="1:15" x14ac:dyDescent="0.2">
      <c r="A91" s="16" t="s">
        <v>579</v>
      </c>
      <c r="B91" s="46" t="s">
        <v>1337</v>
      </c>
      <c r="C91" s="47">
        <v>1.2655000000000001</v>
      </c>
      <c r="D91" s="44">
        <v>3.94</v>
      </c>
      <c r="E91" s="17"/>
    </row>
    <row r="92" spans="1:15" x14ac:dyDescent="0.2">
      <c r="A92" s="16" t="s">
        <v>580</v>
      </c>
      <c r="B92" s="46" t="s">
        <v>1338</v>
      </c>
      <c r="C92" s="47">
        <v>0.71860000000000002</v>
      </c>
      <c r="D92" s="44">
        <v>3</v>
      </c>
      <c r="E92" s="17"/>
    </row>
    <row r="93" spans="1:15" x14ac:dyDescent="0.2">
      <c r="A93" s="16" t="s">
        <v>581</v>
      </c>
      <c r="B93" s="46" t="s">
        <v>1339</v>
      </c>
      <c r="C93" s="47">
        <v>1.1646000000000001</v>
      </c>
      <c r="D93" s="44">
        <v>4.0999999999999996</v>
      </c>
      <c r="E93" s="17"/>
    </row>
    <row r="94" spans="1:15" x14ac:dyDescent="0.2">
      <c r="A94" s="16" t="s">
        <v>582</v>
      </c>
      <c r="B94" s="46" t="s">
        <v>1340</v>
      </c>
      <c r="C94" s="47">
        <v>0.67910000000000004</v>
      </c>
      <c r="D94" s="44">
        <v>2.2799999999999998</v>
      </c>
      <c r="E94" s="17"/>
    </row>
    <row r="95" spans="1:15" x14ac:dyDescent="0.2">
      <c r="A95" s="16" t="s">
        <v>583</v>
      </c>
      <c r="B95" s="46" t="s">
        <v>1341</v>
      </c>
      <c r="C95" s="47">
        <v>2.274</v>
      </c>
      <c r="D95" s="44">
        <v>6.1</v>
      </c>
      <c r="E95" s="17"/>
    </row>
    <row r="96" spans="1:15" x14ac:dyDescent="0.2">
      <c r="A96" s="16" t="s">
        <v>584</v>
      </c>
      <c r="B96" s="46" t="s">
        <v>1342</v>
      </c>
      <c r="C96" s="47">
        <v>1.3194999999999999</v>
      </c>
      <c r="D96" s="44">
        <v>2.9</v>
      </c>
      <c r="E96" s="17"/>
    </row>
    <row r="97" spans="1:5" x14ac:dyDescent="0.2">
      <c r="A97" s="16" t="s">
        <v>585</v>
      </c>
      <c r="B97" s="46" t="s">
        <v>1343</v>
      </c>
      <c r="C97" s="47">
        <v>1.5385</v>
      </c>
      <c r="D97" s="44">
        <v>5</v>
      </c>
      <c r="E97" s="17"/>
    </row>
    <row r="98" spans="1:5" x14ac:dyDescent="0.2">
      <c r="A98" s="16" t="s">
        <v>586</v>
      </c>
      <c r="B98" s="46" t="s">
        <v>1344</v>
      </c>
      <c r="C98" s="47">
        <v>1.2053</v>
      </c>
      <c r="D98" s="44">
        <v>4.38</v>
      </c>
      <c r="E98" s="17"/>
    </row>
    <row r="99" spans="1:5" x14ac:dyDescent="0.2">
      <c r="A99" s="16" t="s">
        <v>587</v>
      </c>
      <c r="B99" s="46" t="s">
        <v>1345</v>
      </c>
      <c r="C99" s="47">
        <v>1.0055000000000001</v>
      </c>
      <c r="D99" s="44">
        <v>2.7</v>
      </c>
      <c r="E99" s="17"/>
    </row>
    <row r="100" spans="1:5" x14ac:dyDescent="0.2">
      <c r="A100" s="16" t="s">
        <v>588</v>
      </c>
      <c r="B100" s="46" t="s">
        <v>1346</v>
      </c>
      <c r="C100" s="47">
        <v>0.58879999999999999</v>
      </c>
      <c r="D100" s="44">
        <v>2.6</v>
      </c>
      <c r="E100" s="17"/>
    </row>
    <row r="101" spans="1:5" x14ac:dyDescent="0.2">
      <c r="A101" s="16" t="s">
        <v>589</v>
      </c>
      <c r="B101" s="46" t="s">
        <v>1347</v>
      </c>
      <c r="C101" s="47">
        <v>0.58879999999999999</v>
      </c>
      <c r="D101" s="44">
        <v>3.5</v>
      </c>
      <c r="E101" s="17"/>
    </row>
    <row r="102" spans="1:5" x14ac:dyDescent="0.2">
      <c r="A102" s="16" t="s">
        <v>590</v>
      </c>
      <c r="B102" s="46" t="s">
        <v>1348</v>
      </c>
      <c r="C102" s="47">
        <v>0.80400000000000005</v>
      </c>
      <c r="D102" s="44">
        <v>2.5</v>
      </c>
      <c r="E102" s="17"/>
    </row>
    <row r="103" spans="1:5" x14ac:dyDescent="0.2">
      <c r="A103" s="16" t="s">
        <v>591</v>
      </c>
      <c r="B103" s="46" t="s">
        <v>1349</v>
      </c>
      <c r="C103" s="47">
        <v>1.4186000000000001</v>
      </c>
      <c r="D103" s="44">
        <v>5.3</v>
      </c>
      <c r="E103" s="17"/>
    </row>
    <row r="104" spans="1:5" x14ac:dyDescent="0.2">
      <c r="A104" s="16" t="s">
        <v>592</v>
      </c>
      <c r="B104" s="46" t="s">
        <v>1350</v>
      </c>
      <c r="C104" s="47">
        <v>0.47870000000000001</v>
      </c>
      <c r="D104" s="44">
        <v>2.13</v>
      </c>
      <c r="E104" s="17"/>
    </row>
    <row r="105" spans="1:5" x14ac:dyDescent="0.2">
      <c r="A105" s="16" t="s">
        <v>593</v>
      </c>
      <c r="B105" s="46" t="s">
        <v>1351</v>
      </c>
      <c r="C105" s="47">
        <v>2.4821</v>
      </c>
      <c r="D105" s="44">
        <v>6.8</v>
      </c>
      <c r="E105" s="17"/>
    </row>
    <row r="106" spans="1:5" x14ac:dyDescent="0.2">
      <c r="A106" s="16" t="s">
        <v>594</v>
      </c>
      <c r="B106" s="46" t="s">
        <v>1352</v>
      </c>
      <c r="C106" s="47">
        <v>1.1751</v>
      </c>
      <c r="D106" s="44">
        <v>2.1</v>
      </c>
      <c r="E106" s="17"/>
    </row>
    <row r="107" spans="1:5" x14ac:dyDescent="0.2">
      <c r="A107" s="16" t="s">
        <v>595</v>
      </c>
      <c r="B107" s="46" t="s">
        <v>1353</v>
      </c>
      <c r="C107" s="47">
        <v>1.5187999999999999</v>
      </c>
      <c r="D107" s="44">
        <v>4.9000000000000004</v>
      </c>
      <c r="E107" s="17"/>
    </row>
    <row r="108" spans="1:5" x14ac:dyDescent="0.2">
      <c r="A108" s="16" t="s">
        <v>596</v>
      </c>
      <c r="B108" s="46" t="s">
        <v>1354</v>
      </c>
      <c r="C108" s="47">
        <v>0.89559999999999995</v>
      </c>
      <c r="D108" s="44">
        <v>2.2000000000000002</v>
      </c>
      <c r="E108" s="17"/>
    </row>
    <row r="109" spans="1:5" x14ac:dyDescent="0.2">
      <c r="A109" s="16" t="s">
        <v>597</v>
      </c>
      <c r="B109" s="46" t="s">
        <v>1355</v>
      </c>
      <c r="C109" s="47">
        <v>1.2736000000000001</v>
      </c>
      <c r="D109" s="44">
        <v>3.1</v>
      </c>
      <c r="E109" s="17"/>
    </row>
    <row r="110" spans="1:5" x14ac:dyDescent="0.2">
      <c r="A110" s="16" t="s">
        <v>1715</v>
      </c>
      <c r="B110" s="46" t="s">
        <v>1716</v>
      </c>
      <c r="C110" s="47">
        <v>4.2095000000000002</v>
      </c>
      <c r="D110" s="44">
        <v>9.6</v>
      </c>
      <c r="E110" s="17"/>
    </row>
    <row r="111" spans="1:5" x14ac:dyDescent="0.2">
      <c r="A111" s="16" t="s">
        <v>1717</v>
      </c>
      <c r="B111" s="46" t="s">
        <v>1718</v>
      </c>
      <c r="C111" s="47">
        <v>1.6762999999999999</v>
      </c>
      <c r="D111" s="44">
        <v>3.85</v>
      </c>
      <c r="E111" s="17"/>
    </row>
    <row r="112" spans="1:5" x14ac:dyDescent="0.2">
      <c r="A112" s="16" t="s">
        <v>1719</v>
      </c>
      <c r="B112" s="46" t="s">
        <v>1720</v>
      </c>
      <c r="C112" s="47">
        <v>1.6762999999999999</v>
      </c>
      <c r="D112" s="44">
        <v>2.4500000000000002</v>
      </c>
      <c r="E112" s="17"/>
    </row>
    <row r="113" spans="1:5" x14ac:dyDescent="0.2">
      <c r="A113" s="16" t="s">
        <v>1721</v>
      </c>
      <c r="B113" s="46" t="s">
        <v>1722</v>
      </c>
      <c r="C113" s="47">
        <v>3.2132000000000001</v>
      </c>
      <c r="D113" s="44">
        <v>8.5</v>
      </c>
      <c r="E113" s="17"/>
    </row>
    <row r="114" spans="1:5" x14ac:dyDescent="0.2">
      <c r="A114" s="16" t="s">
        <v>1723</v>
      </c>
      <c r="B114" s="46" t="s">
        <v>1724</v>
      </c>
      <c r="C114" s="47">
        <v>1.8324</v>
      </c>
      <c r="D114" s="44">
        <v>4.0999999999999996</v>
      </c>
      <c r="E114" s="17"/>
    </row>
    <row r="115" spans="1:5" x14ac:dyDescent="0.2">
      <c r="A115" s="16" t="s">
        <v>1725</v>
      </c>
      <c r="B115" s="46" t="s">
        <v>1726</v>
      </c>
      <c r="C115" s="47">
        <v>0.80500000000000005</v>
      </c>
      <c r="D115" s="44">
        <v>1.64</v>
      </c>
      <c r="E115" s="17"/>
    </row>
    <row r="116" spans="1:5" x14ac:dyDescent="0.2">
      <c r="A116" s="16" t="s">
        <v>598</v>
      </c>
      <c r="B116" s="46" t="s">
        <v>1356</v>
      </c>
      <c r="C116" s="47">
        <v>2.04</v>
      </c>
      <c r="D116" s="44">
        <v>7.8</v>
      </c>
      <c r="E116" s="17"/>
    </row>
    <row r="117" spans="1:5" x14ac:dyDescent="0.2">
      <c r="A117" s="16" t="s">
        <v>599</v>
      </c>
      <c r="B117" s="46" t="s">
        <v>1357</v>
      </c>
      <c r="C117" s="47">
        <v>1.2265999999999999</v>
      </c>
      <c r="D117" s="44">
        <v>4.5999999999999996</v>
      </c>
      <c r="E117" s="17"/>
    </row>
    <row r="118" spans="1:5" x14ac:dyDescent="0.2">
      <c r="A118" s="16" t="s">
        <v>600</v>
      </c>
      <c r="B118" s="46" t="s">
        <v>1358</v>
      </c>
      <c r="C118" s="47">
        <v>0.82809999999999995</v>
      </c>
      <c r="D118" s="44">
        <v>2.9</v>
      </c>
      <c r="E118" s="17"/>
    </row>
    <row r="119" spans="1:5" x14ac:dyDescent="0.2">
      <c r="A119" s="16" t="s">
        <v>601</v>
      </c>
      <c r="B119" s="46" t="s">
        <v>1359</v>
      </c>
      <c r="C119" s="47">
        <v>0.76470000000000005</v>
      </c>
      <c r="D119" s="44">
        <v>2.4</v>
      </c>
      <c r="E119" s="17"/>
    </row>
    <row r="120" spans="1:5" x14ac:dyDescent="0.2">
      <c r="A120" s="16" t="s">
        <v>602</v>
      </c>
      <c r="B120" s="46" t="s">
        <v>1360</v>
      </c>
      <c r="C120" s="47">
        <v>1.3969</v>
      </c>
      <c r="D120" s="44">
        <v>4.8</v>
      </c>
      <c r="E120" s="17"/>
    </row>
    <row r="121" spans="1:5" x14ac:dyDescent="0.2">
      <c r="A121" s="16" t="s">
        <v>603</v>
      </c>
      <c r="B121" s="46" t="s">
        <v>1361</v>
      </c>
      <c r="C121" s="47">
        <v>0.78090000000000004</v>
      </c>
      <c r="D121" s="44">
        <v>2.7</v>
      </c>
      <c r="E121" s="17"/>
    </row>
    <row r="122" spans="1:5" x14ac:dyDescent="0.2">
      <c r="A122" s="16" t="s">
        <v>604</v>
      </c>
      <c r="B122" s="46" t="s">
        <v>1362</v>
      </c>
      <c r="C122" s="47">
        <v>1.2130000000000001</v>
      </c>
      <c r="D122" s="44">
        <v>4.5999999999999996</v>
      </c>
      <c r="E122" s="17"/>
    </row>
    <row r="123" spans="1:5" x14ac:dyDescent="0.2">
      <c r="A123" s="16" t="s">
        <v>605</v>
      </c>
      <c r="B123" s="46" t="s">
        <v>1363</v>
      </c>
      <c r="C123" s="47">
        <v>0.44240000000000002</v>
      </c>
      <c r="D123" s="44">
        <v>2.21</v>
      </c>
      <c r="E123" s="17"/>
    </row>
    <row r="124" spans="1:5" x14ac:dyDescent="0.2">
      <c r="A124" s="16" t="s">
        <v>606</v>
      </c>
      <c r="B124" s="46" t="s">
        <v>1364</v>
      </c>
      <c r="C124" s="47">
        <v>1.5221</v>
      </c>
      <c r="D124" s="44">
        <v>5.6</v>
      </c>
      <c r="E124" s="17"/>
    </row>
    <row r="125" spans="1:5" x14ac:dyDescent="0.2">
      <c r="A125" s="16" t="s">
        <v>607</v>
      </c>
      <c r="B125" s="46" t="s">
        <v>1365</v>
      </c>
      <c r="C125" s="47">
        <v>0.93110000000000004</v>
      </c>
      <c r="D125" s="44">
        <v>3.6</v>
      </c>
      <c r="E125" s="17"/>
    </row>
    <row r="126" spans="1:5" x14ac:dyDescent="0.2">
      <c r="A126" s="16" t="s">
        <v>608</v>
      </c>
      <c r="B126" s="46" t="s">
        <v>1366</v>
      </c>
      <c r="C126" s="47">
        <v>0.69040000000000001</v>
      </c>
      <c r="D126" s="44">
        <v>2.6</v>
      </c>
      <c r="E126" s="17"/>
    </row>
    <row r="127" spans="1:5" x14ac:dyDescent="0.2">
      <c r="A127" s="16" t="s">
        <v>609</v>
      </c>
      <c r="B127" s="46" t="s">
        <v>1367</v>
      </c>
      <c r="C127" s="47">
        <v>1.6932</v>
      </c>
      <c r="D127" s="44">
        <v>6.2</v>
      </c>
      <c r="E127" s="17"/>
    </row>
    <row r="128" spans="1:5" x14ac:dyDescent="0.2">
      <c r="A128" s="16" t="s">
        <v>610</v>
      </c>
      <c r="B128" s="46" t="s">
        <v>1368</v>
      </c>
      <c r="C128" s="47">
        <v>0.77800000000000002</v>
      </c>
      <c r="D128" s="44">
        <v>3.04</v>
      </c>
      <c r="E128" s="17"/>
    </row>
    <row r="129" spans="1:5" x14ac:dyDescent="0.2">
      <c r="A129" s="16" t="s">
        <v>611</v>
      </c>
      <c r="B129" s="46" t="s">
        <v>1369</v>
      </c>
      <c r="C129" s="47">
        <v>0.60960000000000003</v>
      </c>
      <c r="D129" s="44">
        <v>2.2000000000000002</v>
      </c>
      <c r="E129" s="17"/>
    </row>
    <row r="130" spans="1:5" x14ac:dyDescent="0.2">
      <c r="A130" s="16" t="s">
        <v>612</v>
      </c>
      <c r="B130" s="46" t="s">
        <v>1370</v>
      </c>
      <c r="C130" s="47">
        <v>4.9057000000000004</v>
      </c>
      <c r="D130" s="44">
        <v>10.6</v>
      </c>
      <c r="E130" s="17"/>
    </row>
    <row r="131" spans="1:5" x14ac:dyDescent="0.2">
      <c r="A131" s="16" t="s">
        <v>613</v>
      </c>
      <c r="B131" s="46" t="s">
        <v>1371</v>
      </c>
      <c r="C131" s="47">
        <v>1.9450000000000001</v>
      </c>
      <c r="D131" s="44">
        <v>5.23</v>
      </c>
      <c r="E131" s="17"/>
    </row>
    <row r="132" spans="1:5" x14ac:dyDescent="0.2">
      <c r="A132" s="16" t="s">
        <v>614</v>
      </c>
      <c r="B132" s="46" t="s">
        <v>1372</v>
      </c>
      <c r="C132" s="47">
        <v>1.9450000000000001</v>
      </c>
      <c r="D132" s="44">
        <v>2.8</v>
      </c>
      <c r="E132" s="17"/>
    </row>
    <row r="133" spans="1:5" x14ac:dyDescent="0.2">
      <c r="A133" s="16" t="s">
        <v>615</v>
      </c>
      <c r="B133" s="46" t="s">
        <v>1373</v>
      </c>
      <c r="C133" s="47">
        <v>3.7126999999999999</v>
      </c>
      <c r="D133" s="44">
        <v>10</v>
      </c>
      <c r="E133" s="17"/>
    </row>
    <row r="134" spans="1:5" x14ac:dyDescent="0.2">
      <c r="A134" s="16" t="s">
        <v>616</v>
      </c>
      <c r="B134" s="46" t="s">
        <v>1374</v>
      </c>
      <c r="C134" s="47">
        <v>1.9254</v>
      </c>
      <c r="D134" s="44">
        <v>4.5999999999999996</v>
      </c>
      <c r="E134" s="17"/>
    </row>
    <row r="135" spans="1:5" x14ac:dyDescent="0.2">
      <c r="A135" s="16" t="s">
        <v>617</v>
      </c>
      <c r="B135" s="46" t="s">
        <v>1375</v>
      </c>
      <c r="C135" s="47">
        <v>1.4357</v>
      </c>
      <c r="D135" s="44">
        <v>2.4</v>
      </c>
      <c r="E135" s="17"/>
    </row>
    <row r="136" spans="1:5" x14ac:dyDescent="0.2">
      <c r="A136" s="16" t="s">
        <v>618</v>
      </c>
      <c r="B136" s="46" t="s">
        <v>1376</v>
      </c>
      <c r="C136" s="47">
        <v>0.9587</v>
      </c>
      <c r="D136" s="44">
        <v>3.62</v>
      </c>
      <c r="E136" s="17"/>
    </row>
    <row r="137" spans="1:5" x14ac:dyDescent="0.2">
      <c r="A137" s="16" t="s">
        <v>619</v>
      </c>
      <c r="B137" s="46" t="s">
        <v>1377</v>
      </c>
      <c r="C137" s="47">
        <v>0.65639999999999998</v>
      </c>
      <c r="D137" s="44">
        <v>2.65</v>
      </c>
      <c r="E137" s="17"/>
    </row>
    <row r="138" spans="1:5" x14ac:dyDescent="0.2">
      <c r="A138" s="16" t="s">
        <v>620</v>
      </c>
      <c r="B138" s="46" t="s">
        <v>1378</v>
      </c>
      <c r="C138" s="47">
        <v>1.2135</v>
      </c>
      <c r="D138" s="44">
        <v>6.13</v>
      </c>
      <c r="E138" s="17"/>
    </row>
    <row r="139" spans="1:5" x14ac:dyDescent="0.2">
      <c r="A139" s="16" t="s">
        <v>621</v>
      </c>
      <c r="B139" s="46" t="s">
        <v>1379</v>
      </c>
      <c r="C139" s="47">
        <v>1.1009</v>
      </c>
      <c r="D139" s="44">
        <v>4.5999999999999996</v>
      </c>
      <c r="E139" s="17"/>
    </row>
    <row r="140" spans="1:5" x14ac:dyDescent="0.2">
      <c r="A140" s="16" t="s">
        <v>622</v>
      </c>
      <c r="B140" s="46" t="s">
        <v>1380</v>
      </c>
      <c r="C140" s="47">
        <v>0.7954</v>
      </c>
      <c r="D140" s="44">
        <v>3.5</v>
      </c>
      <c r="E140" s="17"/>
    </row>
    <row r="141" spans="1:5" x14ac:dyDescent="0.2">
      <c r="A141" s="16" t="s">
        <v>623</v>
      </c>
      <c r="B141" s="46" t="s">
        <v>1381</v>
      </c>
      <c r="C141" s="47">
        <v>1.7156</v>
      </c>
      <c r="D141" s="44">
        <v>6.3</v>
      </c>
      <c r="E141" s="17"/>
    </row>
    <row r="142" spans="1:5" x14ac:dyDescent="0.2">
      <c r="A142" s="16" t="s">
        <v>624</v>
      </c>
      <c r="B142" s="46" t="s">
        <v>1382</v>
      </c>
      <c r="C142" s="47">
        <v>1.1482000000000001</v>
      </c>
      <c r="D142" s="44">
        <v>4.2</v>
      </c>
      <c r="E142" s="17"/>
    </row>
    <row r="143" spans="1:5" x14ac:dyDescent="0.2">
      <c r="A143" s="16" t="s">
        <v>625</v>
      </c>
      <c r="B143" s="46" t="s">
        <v>1383</v>
      </c>
      <c r="C143" s="47">
        <v>0.89890000000000003</v>
      </c>
      <c r="D143" s="44">
        <v>2.7</v>
      </c>
      <c r="E143" s="17"/>
    </row>
    <row r="144" spans="1:5" x14ac:dyDescent="0.2">
      <c r="A144" s="16" t="s">
        <v>626</v>
      </c>
      <c r="B144" s="46" t="s">
        <v>1384</v>
      </c>
      <c r="C144" s="47">
        <v>1.5214000000000001</v>
      </c>
      <c r="D144" s="44">
        <v>5.5</v>
      </c>
      <c r="E144" s="17"/>
    </row>
    <row r="145" spans="1:5" x14ac:dyDescent="0.2">
      <c r="A145" s="16" t="s">
        <v>627</v>
      </c>
      <c r="B145" s="46" t="s">
        <v>1385</v>
      </c>
      <c r="C145" s="47">
        <v>1.0644</v>
      </c>
      <c r="D145" s="44">
        <v>3.45</v>
      </c>
      <c r="E145" s="17"/>
    </row>
    <row r="146" spans="1:5" x14ac:dyDescent="0.2">
      <c r="A146" s="16" t="s">
        <v>628</v>
      </c>
      <c r="B146" s="46" t="s">
        <v>1386</v>
      </c>
      <c r="C146" s="47">
        <v>0.76470000000000005</v>
      </c>
      <c r="D146" s="44">
        <v>2.6</v>
      </c>
      <c r="E146" s="17"/>
    </row>
    <row r="147" spans="1:5" x14ac:dyDescent="0.2">
      <c r="A147" s="16" t="s">
        <v>629</v>
      </c>
      <c r="B147" s="46" t="s">
        <v>1387</v>
      </c>
      <c r="C147" s="47">
        <v>1.5463</v>
      </c>
      <c r="D147" s="44">
        <v>5.6</v>
      </c>
      <c r="E147" s="17"/>
    </row>
    <row r="148" spans="1:5" x14ac:dyDescent="0.2">
      <c r="A148" s="16" t="s">
        <v>630</v>
      </c>
      <c r="B148" s="46" t="s">
        <v>1388</v>
      </c>
      <c r="C148" s="47">
        <v>1.0592999999999999</v>
      </c>
      <c r="D148" s="44">
        <v>3.9</v>
      </c>
      <c r="E148" s="17"/>
    </row>
    <row r="149" spans="1:5" x14ac:dyDescent="0.2">
      <c r="A149" s="16" t="s">
        <v>631</v>
      </c>
      <c r="B149" s="46" t="s">
        <v>1389</v>
      </c>
      <c r="C149" s="47">
        <v>0.73329999999999995</v>
      </c>
      <c r="D149" s="44">
        <v>2.8</v>
      </c>
      <c r="E149" s="17"/>
    </row>
    <row r="150" spans="1:5" x14ac:dyDescent="0.2">
      <c r="A150" s="16" t="s">
        <v>632</v>
      </c>
      <c r="B150" s="46" t="s">
        <v>1390</v>
      </c>
      <c r="C150" s="47">
        <v>1.0239</v>
      </c>
      <c r="D150" s="44">
        <v>4</v>
      </c>
      <c r="E150" s="17"/>
    </row>
    <row r="151" spans="1:5" x14ac:dyDescent="0.2">
      <c r="A151" s="16" t="s">
        <v>633</v>
      </c>
      <c r="B151" s="46" t="s">
        <v>1391</v>
      </c>
      <c r="C151" s="47">
        <v>0.94020000000000004</v>
      </c>
      <c r="D151" s="44">
        <v>4.12</v>
      </c>
      <c r="E151" s="17"/>
    </row>
    <row r="152" spans="1:5" x14ac:dyDescent="0.2">
      <c r="A152" s="16" t="s">
        <v>634</v>
      </c>
      <c r="B152" s="46" t="s">
        <v>1392</v>
      </c>
      <c r="C152" s="47">
        <v>0.87529999999999997</v>
      </c>
      <c r="D152" s="44">
        <v>3.3</v>
      </c>
      <c r="E152" s="17"/>
    </row>
    <row r="153" spans="1:5" x14ac:dyDescent="0.2">
      <c r="A153" s="16" t="s">
        <v>635</v>
      </c>
      <c r="B153" s="46" t="s">
        <v>1393</v>
      </c>
      <c r="C153" s="47">
        <v>0.66039999999999999</v>
      </c>
      <c r="D153" s="44">
        <v>2.6</v>
      </c>
      <c r="E153" s="17"/>
    </row>
    <row r="154" spans="1:5" x14ac:dyDescent="0.2">
      <c r="A154" s="16" t="s">
        <v>636</v>
      </c>
      <c r="B154" s="46" t="s">
        <v>1394</v>
      </c>
      <c r="C154" s="47">
        <v>0.9143</v>
      </c>
      <c r="D154" s="44">
        <v>3.74</v>
      </c>
      <c r="E154" s="17"/>
    </row>
    <row r="155" spans="1:5" x14ac:dyDescent="0.2">
      <c r="A155" s="16" t="s">
        <v>637</v>
      </c>
      <c r="B155" s="46" t="s">
        <v>1395</v>
      </c>
      <c r="C155" s="47">
        <v>0.5212</v>
      </c>
      <c r="D155" s="44">
        <v>2.67</v>
      </c>
      <c r="E155" s="17"/>
    </row>
    <row r="156" spans="1:5" x14ac:dyDescent="0.2">
      <c r="A156" s="16" t="s">
        <v>638</v>
      </c>
      <c r="B156" s="46" t="s">
        <v>1396</v>
      </c>
      <c r="C156" s="47">
        <v>0.35639999999999999</v>
      </c>
      <c r="D156" s="44">
        <v>2.0099999999999998</v>
      </c>
      <c r="E156" s="17"/>
    </row>
    <row r="157" spans="1:5" x14ac:dyDescent="0.2">
      <c r="A157" s="16" t="s">
        <v>639</v>
      </c>
      <c r="B157" s="46" t="s">
        <v>1397</v>
      </c>
      <c r="C157" s="47">
        <v>1.7599</v>
      </c>
      <c r="D157" s="44">
        <v>6.7</v>
      </c>
      <c r="E157" s="17"/>
    </row>
    <row r="158" spans="1:5" x14ac:dyDescent="0.2">
      <c r="A158" s="16" t="s">
        <v>640</v>
      </c>
      <c r="B158" s="46" t="s">
        <v>1398</v>
      </c>
      <c r="C158" s="47">
        <v>0.99619999999999997</v>
      </c>
      <c r="D158" s="44">
        <v>4</v>
      </c>
      <c r="E158" s="17"/>
    </row>
    <row r="159" spans="1:5" x14ac:dyDescent="0.2">
      <c r="A159" s="16" t="s">
        <v>641</v>
      </c>
      <c r="B159" s="46" t="s">
        <v>1399</v>
      </c>
      <c r="C159" s="47">
        <v>0.72</v>
      </c>
      <c r="D159" s="44">
        <v>2.6</v>
      </c>
      <c r="E159" s="17"/>
    </row>
    <row r="160" spans="1:5" x14ac:dyDescent="0.2">
      <c r="A160" s="16" t="s">
        <v>642</v>
      </c>
      <c r="B160" s="46" t="s">
        <v>1400</v>
      </c>
      <c r="C160" s="47">
        <v>1.7810999999999999</v>
      </c>
      <c r="D160" s="44">
        <v>6.6</v>
      </c>
      <c r="E160" s="17"/>
    </row>
    <row r="161" spans="1:5" x14ac:dyDescent="0.2">
      <c r="A161" s="16" t="s">
        <v>643</v>
      </c>
      <c r="B161" s="46" t="s">
        <v>1401</v>
      </c>
      <c r="C161" s="47">
        <v>0.79279999999999995</v>
      </c>
      <c r="D161" s="44">
        <v>2.52</v>
      </c>
      <c r="E161" s="17"/>
    </row>
    <row r="162" spans="1:5" x14ac:dyDescent="0.2">
      <c r="A162" s="16" t="s">
        <v>644</v>
      </c>
      <c r="B162" s="46" t="s">
        <v>1402</v>
      </c>
      <c r="C162" s="47">
        <v>0.73719999999999997</v>
      </c>
      <c r="D162" s="44">
        <v>2.9</v>
      </c>
      <c r="E162" s="17"/>
    </row>
    <row r="163" spans="1:5" x14ac:dyDescent="0.2">
      <c r="A163" s="16" t="s">
        <v>645</v>
      </c>
      <c r="B163" s="46" t="s">
        <v>1403</v>
      </c>
      <c r="C163" s="47">
        <v>0.6381</v>
      </c>
      <c r="D163" s="44">
        <v>3.07</v>
      </c>
      <c r="E163" s="17"/>
    </row>
    <row r="164" spans="1:5" x14ac:dyDescent="0.2">
      <c r="A164" s="16" t="s">
        <v>646</v>
      </c>
      <c r="B164" s="46" t="s">
        <v>1404</v>
      </c>
      <c r="C164" s="47">
        <v>0.37140000000000001</v>
      </c>
      <c r="D164" s="44">
        <v>2.1</v>
      </c>
      <c r="E164" s="17"/>
    </row>
    <row r="165" spans="1:5" x14ac:dyDescent="0.2">
      <c r="A165" s="16" t="s">
        <v>647</v>
      </c>
      <c r="B165" s="46" t="s">
        <v>1405</v>
      </c>
      <c r="C165" s="47">
        <v>0.81979999999999997</v>
      </c>
      <c r="D165" s="44">
        <v>2.7</v>
      </c>
      <c r="E165" s="17"/>
    </row>
    <row r="166" spans="1:5" x14ac:dyDescent="0.2">
      <c r="A166" s="16" t="s">
        <v>648</v>
      </c>
      <c r="B166" s="46" t="s">
        <v>1406</v>
      </c>
      <c r="C166" s="47">
        <v>0.89490000000000003</v>
      </c>
      <c r="D166" s="44">
        <v>3.93</v>
      </c>
      <c r="E166" s="17"/>
    </row>
    <row r="167" spans="1:5" x14ac:dyDescent="0.2">
      <c r="A167" s="16" t="s">
        <v>649</v>
      </c>
      <c r="B167" s="46" t="s">
        <v>1407</v>
      </c>
      <c r="C167" s="47">
        <v>0.89490000000000003</v>
      </c>
      <c r="D167" s="44">
        <v>3.1</v>
      </c>
      <c r="E167" s="17"/>
    </row>
    <row r="168" spans="1:5" x14ac:dyDescent="0.2">
      <c r="A168" s="16" t="s">
        <v>650</v>
      </c>
      <c r="B168" s="46" t="s">
        <v>1408</v>
      </c>
      <c r="C168" s="47">
        <v>6.7156000000000002</v>
      </c>
      <c r="D168" s="44">
        <v>17.510000000000002</v>
      </c>
      <c r="E168" s="17"/>
    </row>
    <row r="169" spans="1:5" x14ac:dyDescent="0.2">
      <c r="A169" s="16" t="s">
        <v>651</v>
      </c>
      <c r="B169" s="46" t="s">
        <v>1409</v>
      </c>
      <c r="C169" s="47">
        <v>2.0350000000000001</v>
      </c>
      <c r="D169" s="44">
        <v>5.37</v>
      </c>
      <c r="E169" s="17"/>
    </row>
    <row r="170" spans="1:5" x14ac:dyDescent="0.2">
      <c r="A170" s="16" t="s">
        <v>652</v>
      </c>
      <c r="B170" s="46" t="s">
        <v>1410</v>
      </c>
      <c r="C170" s="47">
        <v>10.435</v>
      </c>
      <c r="D170" s="44">
        <v>8.6</v>
      </c>
      <c r="E170" s="17"/>
    </row>
    <row r="171" spans="1:5" x14ac:dyDescent="0.2">
      <c r="A171" s="16" t="s">
        <v>1567</v>
      </c>
      <c r="B171" s="46" t="s">
        <v>1573</v>
      </c>
      <c r="C171" s="47">
        <v>9.8665000000000003</v>
      </c>
      <c r="D171" s="44">
        <v>14.5</v>
      </c>
      <c r="E171" s="17"/>
    </row>
    <row r="172" spans="1:5" x14ac:dyDescent="0.2">
      <c r="A172" s="16" t="s">
        <v>1568</v>
      </c>
      <c r="B172" s="46" t="s">
        <v>1574</v>
      </c>
      <c r="C172" s="47">
        <v>6.43</v>
      </c>
      <c r="D172" s="44">
        <v>7.3</v>
      </c>
      <c r="E172" s="17"/>
    </row>
    <row r="173" spans="1:5" x14ac:dyDescent="0.2">
      <c r="A173" s="16" t="s">
        <v>1569</v>
      </c>
      <c r="B173" s="46" t="s">
        <v>1575</v>
      </c>
      <c r="C173" s="47">
        <v>6.0147000000000004</v>
      </c>
      <c r="D173" s="44">
        <v>3.4</v>
      </c>
      <c r="E173" s="17"/>
    </row>
    <row r="174" spans="1:5" x14ac:dyDescent="0.2">
      <c r="A174" s="16" t="s">
        <v>1570</v>
      </c>
      <c r="B174" s="46" t="s">
        <v>1576</v>
      </c>
      <c r="C174" s="47">
        <v>8.4032999999999998</v>
      </c>
      <c r="D174" s="44">
        <v>14.93</v>
      </c>
      <c r="E174" s="17"/>
    </row>
    <row r="175" spans="1:5" x14ac:dyDescent="0.2">
      <c r="A175" s="16" t="s">
        <v>1571</v>
      </c>
      <c r="B175" s="46" t="s">
        <v>1577</v>
      </c>
      <c r="C175" s="47">
        <v>5.4040999999999997</v>
      </c>
      <c r="D175" s="44">
        <v>8.83</v>
      </c>
      <c r="E175" s="17"/>
    </row>
    <row r="176" spans="1:5" x14ac:dyDescent="0.2">
      <c r="A176" s="16" t="s">
        <v>1572</v>
      </c>
      <c r="B176" s="46" t="s">
        <v>1578</v>
      </c>
      <c r="C176" s="47">
        <v>4.7920999999999996</v>
      </c>
      <c r="D176" s="44">
        <v>4</v>
      </c>
      <c r="E176" s="17"/>
    </row>
    <row r="177" spans="1:5" x14ac:dyDescent="0.2">
      <c r="A177" s="16" t="s">
        <v>653</v>
      </c>
      <c r="B177" s="46" t="s">
        <v>1411</v>
      </c>
      <c r="C177" s="47">
        <v>7.7545000000000002</v>
      </c>
      <c r="D177" s="44">
        <v>11</v>
      </c>
      <c r="E177" s="17"/>
    </row>
    <row r="178" spans="1:5" x14ac:dyDescent="0.2">
      <c r="A178" s="16" t="s">
        <v>654</v>
      </c>
      <c r="B178" s="46" t="s">
        <v>1412</v>
      </c>
      <c r="C178" s="47">
        <v>5.2854999999999999</v>
      </c>
      <c r="D178" s="44">
        <v>5.8</v>
      </c>
      <c r="E178" s="17"/>
    </row>
    <row r="179" spans="1:5" x14ac:dyDescent="0.2">
      <c r="A179" s="16" t="s">
        <v>655</v>
      </c>
      <c r="B179" s="46" t="s">
        <v>1413</v>
      </c>
      <c r="C179" s="47">
        <v>7.1798999999999999</v>
      </c>
      <c r="D179" s="44">
        <v>9.4</v>
      </c>
      <c r="E179" s="17"/>
    </row>
    <row r="180" spans="1:5" x14ac:dyDescent="0.2">
      <c r="A180" s="16" t="s">
        <v>656</v>
      </c>
      <c r="B180" s="46" t="s">
        <v>1414</v>
      </c>
      <c r="C180" s="47">
        <v>5.1223999999999998</v>
      </c>
      <c r="D180" s="44">
        <v>4.7</v>
      </c>
      <c r="E180" s="17"/>
    </row>
    <row r="181" spans="1:5" x14ac:dyDescent="0.2">
      <c r="A181" s="16" t="s">
        <v>657</v>
      </c>
      <c r="B181" s="46" t="s">
        <v>1415</v>
      </c>
      <c r="C181" s="47">
        <v>6.4828000000000001</v>
      </c>
      <c r="D181" s="44">
        <v>7.9</v>
      </c>
      <c r="E181" s="17"/>
    </row>
    <row r="182" spans="1:5" x14ac:dyDescent="0.2">
      <c r="A182" s="16" t="s">
        <v>658</v>
      </c>
      <c r="B182" s="46" t="s">
        <v>1416</v>
      </c>
      <c r="C182" s="47">
        <v>5.0849000000000002</v>
      </c>
      <c r="D182" s="44">
        <v>3.8</v>
      </c>
      <c r="E182" s="17"/>
    </row>
    <row r="183" spans="1:5" x14ac:dyDescent="0.2">
      <c r="A183" s="16" t="s">
        <v>659</v>
      </c>
      <c r="B183" s="46" t="s">
        <v>1417</v>
      </c>
      <c r="C183" s="47">
        <v>4.9912999999999998</v>
      </c>
      <c r="D183" s="44">
        <v>8.9</v>
      </c>
      <c r="E183" s="17"/>
    </row>
    <row r="184" spans="1:5" x14ac:dyDescent="0.2">
      <c r="A184" s="16" t="s">
        <v>660</v>
      </c>
      <c r="B184" s="46" t="s">
        <v>1418</v>
      </c>
      <c r="C184" s="47">
        <v>3.3431000000000002</v>
      </c>
      <c r="D184" s="44">
        <v>3.5</v>
      </c>
      <c r="E184" s="17"/>
    </row>
    <row r="185" spans="1:5" x14ac:dyDescent="0.2">
      <c r="A185" s="16" t="s">
        <v>661</v>
      </c>
      <c r="B185" s="46" t="s">
        <v>1419</v>
      </c>
      <c r="C185" s="47">
        <v>8.5006000000000004</v>
      </c>
      <c r="D185" s="44">
        <v>12.1</v>
      </c>
      <c r="E185" s="17"/>
    </row>
    <row r="186" spans="1:5" x14ac:dyDescent="0.2">
      <c r="A186" s="16" t="s">
        <v>662</v>
      </c>
      <c r="B186" s="46" t="s">
        <v>1420</v>
      </c>
      <c r="C186" s="47">
        <v>5.9326999999999996</v>
      </c>
      <c r="D186" s="44">
        <v>8.3000000000000007</v>
      </c>
      <c r="E186" s="17"/>
    </row>
    <row r="187" spans="1:5" x14ac:dyDescent="0.2">
      <c r="A187" s="16" t="s">
        <v>663</v>
      </c>
      <c r="B187" s="46" t="s">
        <v>1421</v>
      </c>
      <c r="C187" s="47">
        <v>7.5871000000000004</v>
      </c>
      <c r="D187" s="44">
        <v>14.5</v>
      </c>
      <c r="E187" s="17"/>
    </row>
    <row r="188" spans="1:5" x14ac:dyDescent="0.2">
      <c r="A188" s="16" t="s">
        <v>664</v>
      </c>
      <c r="B188" s="46" t="s">
        <v>1422</v>
      </c>
      <c r="C188" s="47">
        <v>5.8022</v>
      </c>
      <c r="D188" s="44">
        <v>8.7100000000000009</v>
      </c>
      <c r="E188" s="17"/>
    </row>
    <row r="189" spans="1:5" x14ac:dyDescent="0.2">
      <c r="A189" s="16" t="s">
        <v>665</v>
      </c>
      <c r="B189" s="46" t="s">
        <v>1423</v>
      </c>
      <c r="C189" s="47">
        <v>6.0666000000000002</v>
      </c>
      <c r="D189" s="44">
        <v>9.6</v>
      </c>
      <c r="E189" s="17"/>
    </row>
    <row r="190" spans="1:5" x14ac:dyDescent="0.2">
      <c r="A190" s="16" t="s">
        <v>666</v>
      </c>
      <c r="B190" s="46" t="s">
        <v>1424</v>
      </c>
      <c r="C190" s="47">
        <v>4.3019999999999996</v>
      </c>
      <c r="D190" s="44">
        <v>7.27</v>
      </c>
      <c r="E190" s="17"/>
    </row>
    <row r="191" spans="1:5" x14ac:dyDescent="0.2">
      <c r="A191" s="16" t="s">
        <v>667</v>
      </c>
      <c r="B191" s="46" t="s">
        <v>1425</v>
      </c>
      <c r="C191" s="47">
        <v>4.7096</v>
      </c>
      <c r="D191" s="44">
        <v>13</v>
      </c>
      <c r="E191" s="17"/>
    </row>
    <row r="192" spans="1:5" x14ac:dyDescent="0.2">
      <c r="A192" s="16" t="s">
        <v>668</v>
      </c>
      <c r="B192" s="46" t="s">
        <v>1426</v>
      </c>
      <c r="C192" s="47">
        <v>2.7488999999999999</v>
      </c>
      <c r="D192" s="44">
        <v>8.3000000000000007</v>
      </c>
      <c r="E192" s="17"/>
    </row>
    <row r="193" spans="1:5" x14ac:dyDescent="0.2">
      <c r="A193" s="16" t="s">
        <v>669</v>
      </c>
      <c r="B193" s="46" t="s">
        <v>1427</v>
      </c>
      <c r="C193" s="47">
        <v>1.5687</v>
      </c>
      <c r="D193" s="44">
        <v>5</v>
      </c>
      <c r="E193" s="17"/>
    </row>
    <row r="194" spans="1:5" x14ac:dyDescent="0.2">
      <c r="A194" s="16" t="s">
        <v>670</v>
      </c>
      <c r="B194" s="46" t="s">
        <v>1428</v>
      </c>
      <c r="C194" s="47">
        <v>3.5179</v>
      </c>
      <c r="D194" s="44">
        <v>6.5</v>
      </c>
      <c r="E194" s="17"/>
    </row>
    <row r="195" spans="1:5" x14ac:dyDescent="0.2">
      <c r="A195" s="16" t="s">
        <v>671</v>
      </c>
      <c r="B195" s="46" t="s">
        <v>1429</v>
      </c>
      <c r="C195" s="47">
        <v>2.3740000000000001</v>
      </c>
      <c r="D195" s="44">
        <v>3.5</v>
      </c>
      <c r="E195" s="17"/>
    </row>
    <row r="196" spans="1:5" x14ac:dyDescent="0.2">
      <c r="A196" s="16" t="s">
        <v>672</v>
      </c>
      <c r="B196" s="46" t="s">
        <v>1430</v>
      </c>
      <c r="C196" s="47">
        <v>1.9254</v>
      </c>
      <c r="D196" s="44">
        <v>2.4</v>
      </c>
      <c r="E196" s="17"/>
    </row>
    <row r="197" spans="1:5" x14ac:dyDescent="0.2">
      <c r="A197" s="16" t="s">
        <v>673</v>
      </c>
      <c r="B197" s="46" t="s">
        <v>1431</v>
      </c>
      <c r="C197" s="47">
        <v>4.9383999999999997</v>
      </c>
      <c r="D197" s="44">
        <v>5.4</v>
      </c>
      <c r="E197" s="17"/>
    </row>
    <row r="198" spans="1:5" x14ac:dyDescent="0.2">
      <c r="A198" s="16" t="s">
        <v>674</v>
      </c>
      <c r="B198" s="46" t="s">
        <v>1432</v>
      </c>
      <c r="C198" s="47">
        <v>3.8058000000000001</v>
      </c>
      <c r="D198" s="44">
        <v>4.9800000000000004</v>
      </c>
      <c r="E198" s="17"/>
    </row>
    <row r="199" spans="1:5" x14ac:dyDescent="0.2">
      <c r="A199" s="16" t="s">
        <v>675</v>
      </c>
      <c r="B199" s="46" t="s">
        <v>1433</v>
      </c>
      <c r="C199" s="47">
        <v>2.2986</v>
      </c>
      <c r="D199" s="44">
        <v>2.2599999999999998</v>
      </c>
      <c r="E199" s="17"/>
    </row>
    <row r="200" spans="1:5" x14ac:dyDescent="0.2">
      <c r="A200" s="16" t="s">
        <v>676</v>
      </c>
      <c r="B200" s="46" t="s">
        <v>1434</v>
      </c>
      <c r="C200" s="47">
        <v>3.0482999999999998</v>
      </c>
      <c r="D200" s="44">
        <v>5.8</v>
      </c>
      <c r="E200" s="17"/>
    </row>
    <row r="201" spans="1:5" x14ac:dyDescent="0.2">
      <c r="A201" s="16" t="s">
        <v>677</v>
      </c>
      <c r="B201" s="46" t="s">
        <v>1435</v>
      </c>
      <c r="C201" s="47">
        <v>1.8399000000000001</v>
      </c>
      <c r="D201" s="44">
        <v>2.7</v>
      </c>
      <c r="E201" s="17"/>
    </row>
    <row r="202" spans="1:5" x14ac:dyDescent="0.2">
      <c r="A202" s="16" t="s">
        <v>678</v>
      </c>
      <c r="B202" s="46" t="s">
        <v>1436</v>
      </c>
      <c r="C202" s="47">
        <v>2.4506999999999999</v>
      </c>
      <c r="D202" s="44">
        <v>4.7</v>
      </c>
      <c r="E202" s="17"/>
    </row>
    <row r="203" spans="1:5" x14ac:dyDescent="0.2">
      <c r="A203" s="16" t="s">
        <v>679</v>
      </c>
      <c r="B203" s="46" t="s">
        <v>1437</v>
      </c>
      <c r="C203" s="47">
        <v>1.6261000000000001</v>
      </c>
      <c r="D203" s="44">
        <v>1.67</v>
      </c>
      <c r="E203" s="17"/>
    </row>
    <row r="204" spans="1:5" x14ac:dyDescent="0.2">
      <c r="A204" s="16" t="s">
        <v>680</v>
      </c>
      <c r="B204" s="46" t="s">
        <v>1438</v>
      </c>
      <c r="C204" s="47">
        <v>3.3860999999999999</v>
      </c>
      <c r="D204" s="44">
        <v>7.6</v>
      </c>
      <c r="E204" s="17"/>
    </row>
    <row r="205" spans="1:5" x14ac:dyDescent="0.2">
      <c r="A205" s="16" t="s">
        <v>681</v>
      </c>
      <c r="B205" s="46" t="s">
        <v>1439</v>
      </c>
      <c r="C205" s="47">
        <v>2.7082000000000002</v>
      </c>
      <c r="D205" s="44">
        <v>5.2</v>
      </c>
      <c r="E205" s="17"/>
    </row>
    <row r="206" spans="1:5" x14ac:dyDescent="0.2">
      <c r="A206" s="16" t="s">
        <v>682</v>
      </c>
      <c r="B206" s="46" t="s">
        <v>1440</v>
      </c>
      <c r="C206" s="47">
        <v>1.8519000000000001</v>
      </c>
      <c r="D206" s="44">
        <v>2.4</v>
      </c>
      <c r="E206" s="17"/>
    </row>
    <row r="207" spans="1:5" x14ac:dyDescent="0.2">
      <c r="A207" s="16" t="s">
        <v>683</v>
      </c>
      <c r="B207" s="46" t="s">
        <v>1441</v>
      </c>
      <c r="C207" s="47">
        <v>2.5983999999999998</v>
      </c>
      <c r="D207" s="44">
        <v>8.1</v>
      </c>
      <c r="E207" s="17"/>
    </row>
    <row r="208" spans="1:5" x14ac:dyDescent="0.2">
      <c r="A208" s="16" t="s">
        <v>684</v>
      </c>
      <c r="B208" s="46" t="s">
        <v>1442</v>
      </c>
      <c r="C208" s="47">
        <v>1.6531</v>
      </c>
      <c r="D208" s="44">
        <v>5.9</v>
      </c>
      <c r="E208" s="17"/>
    </row>
    <row r="209" spans="1:5" x14ac:dyDescent="0.2">
      <c r="A209" s="16" t="s">
        <v>685</v>
      </c>
      <c r="B209" s="46" t="s">
        <v>1443</v>
      </c>
      <c r="C209" s="47">
        <v>1.0621</v>
      </c>
      <c r="D209" s="44">
        <v>4</v>
      </c>
      <c r="E209" s="17"/>
    </row>
    <row r="210" spans="1:5" x14ac:dyDescent="0.2">
      <c r="A210" s="16" t="s">
        <v>686</v>
      </c>
      <c r="B210" s="46" t="s">
        <v>1444</v>
      </c>
      <c r="C210" s="47">
        <v>2.8877999999999999</v>
      </c>
      <c r="D210" s="44">
        <v>6.3</v>
      </c>
      <c r="E210" s="17"/>
    </row>
    <row r="211" spans="1:5" x14ac:dyDescent="0.2">
      <c r="A211" s="16" t="s">
        <v>687</v>
      </c>
      <c r="B211" s="46" t="s">
        <v>1445</v>
      </c>
      <c r="C211" s="47">
        <v>2.0196000000000001</v>
      </c>
      <c r="D211" s="44">
        <v>3</v>
      </c>
      <c r="E211" s="17"/>
    </row>
    <row r="212" spans="1:5" x14ac:dyDescent="0.2">
      <c r="A212" s="16" t="s">
        <v>688</v>
      </c>
      <c r="B212" s="46" t="s">
        <v>1446</v>
      </c>
      <c r="C212" s="47">
        <v>3.5434000000000001</v>
      </c>
      <c r="D212" s="44">
        <v>8.6</v>
      </c>
      <c r="E212" s="17"/>
    </row>
    <row r="213" spans="1:5" x14ac:dyDescent="0.2">
      <c r="A213" s="16" t="s">
        <v>689</v>
      </c>
      <c r="B213" s="46" t="s">
        <v>1447</v>
      </c>
      <c r="C213" s="47">
        <v>1.9352</v>
      </c>
      <c r="D213" s="44">
        <v>3.8</v>
      </c>
      <c r="E213" s="17"/>
    </row>
    <row r="214" spans="1:5" x14ac:dyDescent="0.2">
      <c r="A214" s="16" t="s">
        <v>690</v>
      </c>
      <c r="B214" s="46" t="s">
        <v>1448</v>
      </c>
      <c r="C214" s="47">
        <v>1.6982999999999999</v>
      </c>
      <c r="D214" s="44">
        <v>2.5</v>
      </c>
      <c r="E214" s="17"/>
    </row>
    <row r="215" spans="1:5" x14ac:dyDescent="0.2">
      <c r="A215" s="16" t="s">
        <v>691</v>
      </c>
      <c r="B215" s="46" t="s">
        <v>1449</v>
      </c>
      <c r="C215" s="47">
        <v>2.8216000000000001</v>
      </c>
      <c r="D215" s="44">
        <v>7.9</v>
      </c>
      <c r="E215" s="17"/>
    </row>
    <row r="216" spans="1:5" x14ac:dyDescent="0.2">
      <c r="A216" s="16" t="s">
        <v>692</v>
      </c>
      <c r="B216" s="46" t="s">
        <v>1450</v>
      </c>
      <c r="C216" s="47">
        <v>3.3519999999999999</v>
      </c>
      <c r="D216" s="44">
        <v>9.4</v>
      </c>
      <c r="E216" s="17"/>
    </row>
    <row r="217" spans="1:5" x14ac:dyDescent="0.2">
      <c r="A217" s="16" t="s">
        <v>693</v>
      </c>
      <c r="B217" s="46" t="s">
        <v>1451</v>
      </c>
      <c r="C217" s="47">
        <v>3.4253999999999998</v>
      </c>
      <c r="D217" s="44">
        <v>6.1</v>
      </c>
      <c r="E217" s="17"/>
    </row>
    <row r="218" spans="1:5" x14ac:dyDescent="0.2">
      <c r="A218" s="16" t="s">
        <v>1566</v>
      </c>
      <c r="B218" s="46" t="s">
        <v>1683</v>
      </c>
      <c r="C218" s="47">
        <v>6.6851000000000003</v>
      </c>
      <c r="D218" s="44">
        <v>4.9000000000000004</v>
      </c>
      <c r="E218" s="17"/>
    </row>
    <row r="219" spans="1:5" x14ac:dyDescent="0.2">
      <c r="A219" s="16" t="s">
        <v>1565</v>
      </c>
      <c r="B219" s="46" t="s">
        <v>1684</v>
      </c>
      <c r="C219" s="47">
        <v>3.6764999999999999</v>
      </c>
      <c r="D219" s="44">
        <v>2.2000000000000002</v>
      </c>
      <c r="E219" s="17"/>
    </row>
    <row r="220" spans="1:5" x14ac:dyDescent="0.2">
      <c r="A220" s="16" t="s">
        <v>1580</v>
      </c>
      <c r="B220" s="46" t="s">
        <v>1589</v>
      </c>
      <c r="C220" s="47">
        <v>7.0092999999999996</v>
      </c>
      <c r="D220" s="44">
        <v>9.4</v>
      </c>
      <c r="E220" s="17"/>
    </row>
    <row r="221" spans="1:5" x14ac:dyDescent="0.2">
      <c r="A221" s="16" t="s">
        <v>1581</v>
      </c>
      <c r="B221" s="46" t="s">
        <v>1590</v>
      </c>
      <c r="C221" s="47">
        <v>4.3310000000000004</v>
      </c>
      <c r="D221" s="44">
        <v>2.1</v>
      </c>
      <c r="E221" s="17"/>
    </row>
    <row r="222" spans="1:5" x14ac:dyDescent="0.2">
      <c r="A222" s="16" t="s">
        <v>1582</v>
      </c>
      <c r="B222" s="46" t="s">
        <v>1591</v>
      </c>
      <c r="C222" s="47">
        <v>5.1779999999999999</v>
      </c>
      <c r="D222" s="44">
        <v>9.5</v>
      </c>
      <c r="E222" s="17"/>
    </row>
    <row r="223" spans="1:5" x14ac:dyDescent="0.2">
      <c r="A223" s="16" t="s">
        <v>1583</v>
      </c>
      <c r="B223" s="46" t="s">
        <v>1592</v>
      </c>
      <c r="C223" s="47">
        <v>3.5284</v>
      </c>
      <c r="D223" s="44">
        <v>5.3</v>
      </c>
      <c r="E223" s="17"/>
    </row>
    <row r="224" spans="1:5" x14ac:dyDescent="0.2">
      <c r="A224" s="16" t="s">
        <v>1584</v>
      </c>
      <c r="B224" s="46" t="s">
        <v>1593</v>
      </c>
      <c r="C224" s="47">
        <v>2.6295999999999999</v>
      </c>
      <c r="D224" s="44">
        <v>2.2999999999999998</v>
      </c>
      <c r="E224" s="17"/>
    </row>
    <row r="225" spans="1:5" x14ac:dyDescent="0.2">
      <c r="A225" s="16" t="s">
        <v>1585</v>
      </c>
      <c r="B225" s="46" t="s">
        <v>1587</v>
      </c>
      <c r="C225" s="47">
        <v>4.1227999999999998</v>
      </c>
      <c r="D225" s="44">
        <v>5.9</v>
      </c>
      <c r="E225" s="17"/>
    </row>
    <row r="226" spans="1:5" x14ac:dyDescent="0.2">
      <c r="A226" s="16" t="s">
        <v>1586</v>
      </c>
      <c r="B226" s="46" t="s">
        <v>1588</v>
      </c>
      <c r="C226" s="47">
        <v>3.4024999999999999</v>
      </c>
      <c r="D226" s="44">
        <v>1.6</v>
      </c>
      <c r="E226" s="17"/>
    </row>
    <row r="227" spans="1:5" x14ac:dyDescent="0.2">
      <c r="A227" s="16" t="s">
        <v>694</v>
      </c>
      <c r="B227" s="46" t="s">
        <v>1452</v>
      </c>
      <c r="C227" s="47">
        <v>1.4328000000000001</v>
      </c>
      <c r="D227" s="44">
        <v>3.93</v>
      </c>
      <c r="E227" s="17"/>
    </row>
    <row r="228" spans="1:5" x14ac:dyDescent="0.2">
      <c r="A228" s="16" t="s">
        <v>695</v>
      </c>
      <c r="B228" s="46" t="s">
        <v>1453</v>
      </c>
      <c r="C228" s="47">
        <v>1.0399</v>
      </c>
      <c r="D228" s="44">
        <v>2.65</v>
      </c>
      <c r="E228" s="17"/>
    </row>
    <row r="229" spans="1:5" x14ac:dyDescent="0.2">
      <c r="A229" s="16" t="s">
        <v>696</v>
      </c>
      <c r="B229" s="46" t="s">
        <v>1454</v>
      </c>
      <c r="C229" s="47">
        <v>0.72589999999999999</v>
      </c>
      <c r="D229" s="44">
        <v>2</v>
      </c>
      <c r="E229" s="17"/>
    </row>
    <row r="230" spans="1:5" x14ac:dyDescent="0.2">
      <c r="A230" s="16" t="s">
        <v>697</v>
      </c>
      <c r="B230" s="46" t="s">
        <v>1455</v>
      </c>
      <c r="C230" s="47">
        <v>1.9431</v>
      </c>
      <c r="D230" s="44">
        <v>5.0999999999999996</v>
      </c>
      <c r="E230" s="17"/>
    </row>
    <row r="231" spans="1:5" x14ac:dyDescent="0.2">
      <c r="A231" s="16" t="s">
        <v>698</v>
      </c>
      <c r="B231" s="46" t="s">
        <v>1456</v>
      </c>
      <c r="C231" s="47">
        <v>0.74480000000000002</v>
      </c>
      <c r="D231" s="44">
        <v>2.1</v>
      </c>
      <c r="E231" s="17"/>
    </row>
    <row r="232" spans="1:5" x14ac:dyDescent="0.2">
      <c r="A232" s="16" t="s">
        <v>699</v>
      </c>
      <c r="B232" s="46" t="s">
        <v>1457</v>
      </c>
      <c r="C232" s="47">
        <v>0.54869999999999997</v>
      </c>
      <c r="D232" s="44">
        <v>1.5</v>
      </c>
      <c r="E232" s="17"/>
    </row>
    <row r="233" spans="1:5" x14ac:dyDescent="0.2">
      <c r="A233" s="16" t="s">
        <v>700</v>
      </c>
      <c r="B233" s="46" t="s">
        <v>1458</v>
      </c>
      <c r="C233" s="47">
        <v>2.0960000000000001</v>
      </c>
      <c r="D233" s="44">
        <v>7.05</v>
      </c>
      <c r="E233" s="17"/>
    </row>
    <row r="234" spans="1:5" x14ac:dyDescent="0.2">
      <c r="A234" s="16" t="s">
        <v>701</v>
      </c>
      <c r="B234" s="46" t="s">
        <v>1459</v>
      </c>
      <c r="C234" s="47">
        <v>1.2262999999999999</v>
      </c>
      <c r="D234" s="44">
        <v>3.57</v>
      </c>
      <c r="E234" s="17"/>
    </row>
    <row r="235" spans="1:5" x14ac:dyDescent="0.2">
      <c r="A235" s="16" t="s">
        <v>702</v>
      </c>
      <c r="B235" s="46" t="s">
        <v>1460</v>
      </c>
      <c r="C235" s="47">
        <v>2.7309999999999999</v>
      </c>
      <c r="D235" s="44">
        <v>9.6999999999999993</v>
      </c>
      <c r="E235" s="17"/>
    </row>
    <row r="236" spans="1:5" x14ac:dyDescent="0.2">
      <c r="A236" s="16" t="s">
        <v>703</v>
      </c>
      <c r="B236" s="46" t="s">
        <v>1461</v>
      </c>
      <c r="C236" s="47">
        <v>1.6276999999999999</v>
      </c>
      <c r="D236" s="44">
        <v>6.5</v>
      </c>
      <c r="E236" s="17"/>
    </row>
    <row r="237" spans="1:5" x14ac:dyDescent="0.2">
      <c r="A237" s="16" t="s">
        <v>704</v>
      </c>
      <c r="B237" s="46" t="s">
        <v>1462</v>
      </c>
      <c r="C237" s="47">
        <v>1.2211000000000001</v>
      </c>
      <c r="D237" s="44">
        <v>4.4000000000000004</v>
      </c>
      <c r="E237" s="17"/>
    </row>
    <row r="238" spans="1:5" x14ac:dyDescent="0.2">
      <c r="A238" s="16" t="s">
        <v>705</v>
      </c>
      <c r="B238" s="46" t="s">
        <v>1463</v>
      </c>
      <c r="C238" s="47">
        <v>1.1272</v>
      </c>
      <c r="D238" s="44">
        <v>5.44</v>
      </c>
      <c r="E238" s="17"/>
    </row>
    <row r="239" spans="1:5" x14ac:dyDescent="0.2">
      <c r="A239" s="16" t="s">
        <v>706</v>
      </c>
      <c r="B239" s="46" t="s">
        <v>1464</v>
      </c>
      <c r="C239" s="47">
        <v>0.76019999999999999</v>
      </c>
      <c r="D239" s="44">
        <v>3.95</v>
      </c>
      <c r="E239" s="17"/>
    </row>
    <row r="240" spans="1:5" x14ac:dyDescent="0.2">
      <c r="A240" s="16" t="s">
        <v>707</v>
      </c>
      <c r="B240" s="46" t="s">
        <v>1465</v>
      </c>
      <c r="C240" s="47">
        <v>0.5675</v>
      </c>
      <c r="D240" s="44">
        <v>2.5</v>
      </c>
      <c r="E240" s="17"/>
    </row>
    <row r="241" spans="1:5" x14ac:dyDescent="0.2">
      <c r="A241" s="16" t="s">
        <v>708</v>
      </c>
      <c r="B241" s="46" t="s">
        <v>1466</v>
      </c>
      <c r="C241" s="47">
        <v>1.1693</v>
      </c>
      <c r="D241" s="44">
        <v>4.0999999999999996</v>
      </c>
      <c r="E241" s="17"/>
    </row>
    <row r="242" spans="1:5" x14ac:dyDescent="0.2">
      <c r="A242" s="16" t="s">
        <v>709</v>
      </c>
      <c r="B242" s="46" t="s">
        <v>1467</v>
      </c>
      <c r="C242" s="47">
        <v>0.89700000000000002</v>
      </c>
      <c r="D242" s="44">
        <v>2.5</v>
      </c>
      <c r="E242" s="17"/>
    </row>
    <row r="243" spans="1:5" x14ac:dyDescent="0.2">
      <c r="A243" s="16" t="s">
        <v>710</v>
      </c>
      <c r="B243" s="46" t="s">
        <v>1468</v>
      </c>
      <c r="C243" s="47">
        <v>1.6593</v>
      </c>
      <c r="D243" s="44">
        <v>3.4</v>
      </c>
      <c r="E243" s="17"/>
    </row>
    <row r="244" spans="1:5" x14ac:dyDescent="0.2">
      <c r="A244" s="16" t="s">
        <v>711</v>
      </c>
      <c r="B244" s="46" t="s">
        <v>1469</v>
      </c>
      <c r="C244" s="47">
        <v>0.64439999999999997</v>
      </c>
      <c r="D244" s="44">
        <v>1.5</v>
      </c>
      <c r="E244" s="17"/>
    </row>
    <row r="245" spans="1:5" x14ac:dyDescent="0.2">
      <c r="A245" s="16" t="s">
        <v>712</v>
      </c>
      <c r="B245" s="46" t="s">
        <v>1470</v>
      </c>
      <c r="C245" s="47">
        <v>0.49469999999999997</v>
      </c>
      <c r="D245" s="44">
        <v>1.3</v>
      </c>
      <c r="E245" s="17"/>
    </row>
    <row r="246" spans="1:5" x14ac:dyDescent="0.2">
      <c r="A246" s="16" t="s">
        <v>713</v>
      </c>
      <c r="B246" s="46" t="s">
        <v>1471</v>
      </c>
      <c r="C246" s="47">
        <v>1.5577000000000001</v>
      </c>
      <c r="D246" s="44">
        <v>5.3</v>
      </c>
      <c r="E246" s="17"/>
    </row>
    <row r="247" spans="1:5" x14ac:dyDescent="0.2">
      <c r="A247" s="16" t="s">
        <v>714</v>
      </c>
      <c r="B247" s="46" t="s">
        <v>1472</v>
      </c>
      <c r="C247" s="47">
        <v>0.89990000000000003</v>
      </c>
      <c r="D247" s="44">
        <v>2.8</v>
      </c>
      <c r="E247" s="17"/>
    </row>
    <row r="248" spans="1:5" x14ac:dyDescent="0.2">
      <c r="A248" s="16" t="s">
        <v>715</v>
      </c>
      <c r="B248" s="46" t="s">
        <v>1473</v>
      </c>
      <c r="C248" s="47">
        <v>0.72540000000000004</v>
      </c>
      <c r="D248" s="44">
        <v>2.5</v>
      </c>
      <c r="E248" s="17"/>
    </row>
    <row r="249" spans="1:5" x14ac:dyDescent="0.2">
      <c r="A249" s="16" t="s">
        <v>716</v>
      </c>
      <c r="B249" s="46" t="s">
        <v>1474</v>
      </c>
      <c r="C249" s="47">
        <v>1.2212000000000001</v>
      </c>
      <c r="D249" s="44">
        <v>3.9</v>
      </c>
      <c r="E249" s="17"/>
    </row>
    <row r="250" spans="1:5" x14ac:dyDescent="0.2">
      <c r="A250" s="16" t="s">
        <v>717</v>
      </c>
      <c r="B250" s="46" t="s">
        <v>1475</v>
      </c>
      <c r="C250" s="47">
        <v>0.68469999999999998</v>
      </c>
      <c r="D250" s="44">
        <v>2.2000000000000002</v>
      </c>
      <c r="E250" s="17"/>
    </row>
    <row r="251" spans="1:5" x14ac:dyDescent="0.2">
      <c r="A251" s="16" t="s">
        <v>718</v>
      </c>
      <c r="B251" s="46" t="s">
        <v>1476</v>
      </c>
      <c r="C251" s="47">
        <v>1.1127</v>
      </c>
      <c r="D251" s="44">
        <v>3.9</v>
      </c>
      <c r="E251" s="17"/>
    </row>
    <row r="252" spans="1:5" x14ac:dyDescent="0.2">
      <c r="A252" s="16" t="s">
        <v>719</v>
      </c>
      <c r="B252" s="46" t="s">
        <v>1477</v>
      </c>
      <c r="C252" s="47">
        <v>0.80940000000000001</v>
      </c>
      <c r="D252" s="44">
        <v>2.85</v>
      </c>
      <c r="E252" s="17"/>
    </row>
    <row r="253" spans="1:5" x14ac:dyDescent="0.2">
      <c r="A253" s="16" t="s">
        <v>720</v>
      </c>
      <c r="B253" s="46" t="s">
        <v>1478</v>
      </c>
      <c r="C253" s="47">
        <v>1.4946999999999999</v>
      </c>
      <c r="D253" s="44">
        <v>5.2</v>
      </c>
      <c r="E253" s="17"/>
    </row>
    <row r="254" spans="1:5" x14ac:dyDescent="0.2">
      <c r="A254" s="16" t="s">
        <v>721</v>
      </c>
      <c r="B254" s="46" t="s">
        <v>1479</v>
      </c>
      <c r="C254" s="47">
        <v>0.92310000000000003</v>
      </c>
      <c r="D254" s="44">
        <v>2.9</v>
      </c>
      <c r="E254" s="17"/>
    </row>
    <row r="255" spans="1:5" x14ac:dyDescent="0.2">
      <c r="A255" s="16" t="s">
        <v>722</v>
      </c>
      <c r="B255" s="46" t="s">
        <v>1480</v>
      </c>
      <c r="C255" s="47">
        <v>1.069</v>
      </c>
      <c r="D255" s="44">
        <v>4.5</v>
      </c>
      <c r="E255" s="17"/>
    </row>
    <row r="256" spans="1:5" x14ac:dyDescent="0.2">
      <c r="A256" s="16" t="s">
        <v>723</v>
      </c>
      <c r="B256" s="46" t="s">
        <v>1481</v>
      </c>
      <c r="C256" s="47">
        <v>0.67989999999999995</v>
      </c>
      <c r="D256" s="44">
        <v>2.0699999999999998</v>
      </c>
      <c r="E256" s="17"/>
    </row>
    <row r="257" spans="1:5" x14ac:dyDescent="0.2">
      <c r="A257" s="16" t="s">
        <v>724</v>
      </c>
      <c r="B257" s="46" t="s">
        <v>1482</v>
      </c>
      <c r="C257" s="47">
        <v>0.55830000000000002</v>
      </c>
      <c r="D257" s="44">
        <v>2.1</v>
      </c>
      <c r="E257" s="17"/>
    </row>
    <row r="258" spans="1:5" x14ac:dyDescent="0.2">
      <c r="A258" s="16" t="s">
        <v>725</v>
      </c>
      <c r="B258" s="46" t="s">
        <v>1483</v>
      </c>
      <c r="C258" s="47">
        <v>0.67659999999999998</v>
      </c>
      <c r="D258" s="44">
        <v>2.4</v>
      </c>
      <c r="E258" s="17"/>
    </row>
    <row r="259" spans="1:5" x14ac:dyDescent="0.2">
      <c r="A259" s="16" t="s">
        <v>726</v>
      </c>
      <c r="B259" s="46" t="s">
        <v>1484</v>
      </c>
      <c r="C259" s="47">
        <v>0.72919999999999996</v>
      </c>
      <c r="D259" s="44">
        <v>2.79</v>
      </c>
      <c r="E259" s="17"/>
    </row>
    <row r="260" spans="1:5" x14ac:dyDescent="0.2">
      <c r="A260" s="16" t="s">
        <v>727</v>
      </c>
      <c r="B260" s="46" t="s">
        <v>1485</v>
      </c>
      <c r="C260" s="47">
        <v>0.66859999999999997</v>
      </c>
      <c r="D260" s="44">
        <v>1.95</v>
      </c>
      <c r="E260" s="17"/>
    </row>
    <row r="261" spans="1:5" x14ac:dyDescent="0.2">
      <c r="A261" s="16" t="s">
        <v>728</v>
      </c>
      <c r="B261" s="46" t="s">
        <v>1486</v>
      </c>
      <c r="C261" s="47">
        <v>1.6637999999999999</v>
      </c>
      <c r="D261" s="44">
        <v>6.86</v>
      </c>
      <c r="E261" s="17"/>
    </row>
    <row r="262" spans="1:5" x14ac:dyDescent="0.2">
      <c r="A262" s="16" t="s">
        <v>729</v>
      </c>
      <c r="B262" s="46" t="s">
        <v>1487</v>
      </c>
      <c r="C262" s="47">
        <v>0.87949999999999995</v>
      </c>
      <c r="D262" s="44">
        <v>3.93</v>
      </c>
      <c r="E262" s="17"/>
    </row>
    <row r="263" spans="1:5" x14ac:dyDescent="0.2">
      <c r="A263" s="16" t="s">
        <v>730</v>
      </c>
      <c r="B263" s="46" t="s">
        <v>1488</v>
      </c>
      <c r="C263" s="47">
        <v>0.69069999999999998</v>
      </c>
      <c r="D263" s="44">
        <v>2.2000000000000002</v>
      </c>
      <c r="E263" s="17"/>
    </row>
    <row r="264" spans="1:5" x14ac:dyDescent="0.2">
      <c r="A264" s="16" t="s">
        <v>1685</v>
      </c>
      <c r="B264" s="46" t="s">
        <v>1686</v>
      </c>
      <c r="C264" s="47">
        <v>4.3616999999999999</v>
      </c>
      <c r="D264" s="44">
        <v>9.8000000000000007</v>
      </c>
      <c r="E264" s="17"/>
    </row>
    <row r="265" spans="1:5" x14ac:dyDescent="0.2">
      <c r="A265" s="16" t="s">
        <v>1687</v>
      </c>
      <c r="B265" s="46" t="s">
        <v>1688</v>
      </c>
      <c r="C265" s="47">
        <v>2.5030000000000001</v>
      </c>
      <c r="D265" s="44">
        <v>3.1</v>
      </c>
      <c r="E265" s="17"/>
    </row>
    <row r="266" spans="1:5" x14ac:dyDescent="0.2">
      <c r="A266" s="16" t="s">
        <v>731</v>
      </c>
      <c r="B266" s="46" t="s">
        <v>1489</v>
      </c>
      <c r="C266" s="47">
        <v>5.1843000000000004</v>
      </c>
      <c r="D266" s="44">
        <v>12.9</v>
      </c>
      <c r="E266" s="17"/>
    </row>
    <row r="267" spans="1:5" x14ac:dyDescent="0.2">
      <c r="A267" s="16" t="s">
        <v>732</v>
      </c>
      <c r="B267" s="46" t="s">
        <v>1490</v>
      </c>
      <c r="C267" s="47">
        <v>2.5941000000000001</v>
      </c>
      <c r="D267" s="44">
        <v>5.9</v>
      </c>
      <c r="E267" s="17"/>
    </row>
    <row r="268" spans="1:5" x14ac:dyDescent="0.2">
      <c r="A268" s="16" t="s">
        <v>733</v>
      </c>
      <c r="B268" s="46" t="s">
        <v>1491</v>
      </c>
      <c r="C268" s="47">
        <v>0.92159999999999997</v>
      </c>
      <c r="D268" s="44">
        <v>2.4700000000000002</v>
      </c>
      <c r="E268" s="17"/>
    </row>
    <row r="269" spans="1:5" x14ac:dyDescent="0.2">
      <c r="A269" s="16" t="s">
        <v>734</v>
      </c>
      <c r="B269" s="46" t="s">
        <v>1492</v>
      </c>
      <c r="C269" s="47">
        <v>3.7361</v>
      </c>
      <c r="D269" s="44">
        <v>13.05</v>
      </c>
      <c r="E269" s="17"/>
    </row>
    <row r="270" spans="1:5" x14ac:dyDescent="0.2">
      <c r="A270" s="16" t="s">
        <v>735</v>
      </c>
      <c r="B270" s="46" t="s">
        <v>1493</v>
      </c>
      <c r="C270" s="47">
        <v>1.9790000000000001</v>
      </c>
      <c r="D270" s="44">
        <v>6.77</v>
      </c>
      <c r="E270" s="17"/>
    </row>
    <row r="271" spans="1:5" x14ac:dyDescent="0.2">
      <c r="A271" s="16" t="s">
        <v>736</v>
      </c>
      <c r="B271" s="46" t="s">
        <v>1494</v>
      </c>
      <c r="C271" s="47">
        <v>1.2528999999999999</v>
      </c>
      <c r="D271" s="44">
        <v>4.18</v>
      </c>
      <c r="E271" s="17"/>
    </row>
    <row r="272" spans="1:5" x14ac:dyDescent="0.2">
      <c r="A272" s="16" t="s">
        <v>737</v>
      </c>
      <c r="B272" s="46" t="s">
        <v>1495</v>
      </c>
      <c r="C272" s="47">
        <v>4.1121999999999996</v>
      </c>
      <c r="D272" s="44">
        <v>10</v>
      </c>
      <c r="E272" s="17"/>
    </row>
    <row r="273" spans="1:5" x14ac:dyDescent="0.2">
      <c r="A273" s="16" t="s">
        <v>738</v>
      </c>
      <c r="B273" s="46" t="s">
        <v>1496</v>
      </c>
      <c r="C273" s="47">
        <v>2.2616999999999998</v>
      </c>
      <c r="D273" s="44">
        <v>5</v>
      </c>
      <c r="E273" s="17"/>
    </row>
    <row r="274" spans="1:5" x14ac:dyDescent="0.2">
      <c r="A274" s="16" t="s">
        <v>739</v>
      </c>
      <c r="B274" s="46" t="s">
        <v>1497</v>
      </c>
      <c r="C274" s="47">
        <v>1.7363999999999999</v>
      </c>
      <c r="D274" s="44">
        <v>2.9</v>
      </c>
      <c r="E274" s="17"/>
    </row>
    <row r="275" spans="1:5" x14ac:dyDescent="0.2">
      <c r="A275" s="16" t="s">
        <v>740</v>
      </c>
      <c r="B275" s="46" t="s">
        <v>1498</v>
      </c>
      <c r="C275" s="47">
        <v>3.7309000000000001</v>
      </c>
      <c r="D275" s="44">
        <v>11.2</v>
      </c>
      <c r="E275" s="17"/>
    </row>
    <row r="276" spans="1:5" x14ac:dyDescent="0.2">
      <c r="A276" s="16" t="s">
        <v>741</v>
      </c>
      <c r="B276" s="46" t="s">
        <v>1499</v>
      </c>
      <c r="C276" s="47">
        <v>1.7202</v>
      </c>
      <c r="D276" s="44">
        <v>6.54</v>
      </c>
      <c r="E276" s="17"/>
    </row>
    <row r="277" spans="1:5" x14ac:dyDescent="0.2">
      <c r="A277" s="16" t="s">
        <v>742</v>
      </c>
      <c r="B277" s="46" t="s">
        <v>1500</v>
      </c>
      <c r="C277" s="47">
        <v>1.5956999999999999</v>
      </c>
      <c r="D277" s="44">
        <v>4.4000000000000004</v>
      </c>
      <c r="E277" s="17"/>
    </row>
    <row r="278" spans="1:5" x14ac:dyDescent="0.2">
      <c r="A278" s="16" t="s">
        <v>743</v>
      </c>
      <c r="B278" s="46" t="s">
        <v>1501</v>
      </c>
      <c r="C278" s="47">
        <v>2.6905000000000001</v>
      </c>
      <c r="D278" s="44">
        <v>7.6</v>
      </c>
      <c r="E278" s="17"/>
    </row>
    <row r="279" spans="1:5" x14ac:dyDescent="0.2">
      <c r="A279" s="16" t="s">
        <v>744</v>
      </c>
      <c r="B279" s="46" t="s">
        <v>1502</v>
      </c>
      <c r="C279" s="47">
        <v>1.2346999999999999</v>
      </c>
      <c r="D279" s="44">
        <v>4.83</v>
      </c>
      <c r="E279" s="17"/>
    </row>
    <row r="280" spans="1:5" x14ac:dyDescent="0.2">
      <c r="A280" s="16" t="s">
        <v>745</v>
      </c>
      <c r="B280" s="46" t="s">
        <v>1503</v>
      </c>
      <c r="C280" s="47">
        <v>0.90980000000000005</v>
      </c>
      <c r="D280" s="44">
        <v>3.41</v>
      </c>
      <c r="E280" s="17"/>
    </row>
    <row r="281" spans="1:5" x14ac:dyDescent="0.2">
      <c r="A281" s="16" t="s">
        <v>746</v>
      </c>
      <c r="B281" s="46" t="s">
        <v>1504</v>
      </c>
      <c r="C281" s="47">
        <v>2.2879</v>
      </c>
      <c r="D281" s="44">
        <v>6</v>
      </c>
      <c r="E281" s="17"/>
    </row>
    <row r="282" spans="1:5" x14ac:dyDescent="0.2">
      <c r="A282" s="16" t="s">
        <v>747</v>
      </c>
      <c r="B282" s="46" t="s">
        <v>1505</v>
      </c>
      <c r="C282" s="47">
        <v>1.4718</v>
      </c>
      <c r="D282" s="44">
        <v>3.2</v>
      </c>
      <c r="E282" s="17"/>
    </row>
    <row r="283" spans="1:5" x14ac:dyDescent="0.2">
      <c r="A283" s="16" t="s">
        <v>748</v>
      </c>
      <c r="B283" s="46" t="s">
        <v>1506</v>
      </c>
      <c r="C283" s="47">
        <v>0.5373</v>
      </c>
      <c r="D283" s="44">
        <v>1.24</v>
      </c>
      <c r="E283" s="17"/>
    </row>
    <row r="284" spans="1:5" x14ac:dyDescent="0.2">
      <c r="A284" s="16" t="s">
        <v>749</v>
      </c>
      <c r="B284" s="46" t="s">
        <v>1507</v>
      </c>
      <c r="C284" s="47">
        <v>2.6661999999999999</v>
      </c>
      <c r="D284" s="44">
        <v>9</v>
      </c>
      <c r="E284" s="17"/>
    </row>
    <row r="285" spans="1:5" x14ac:dyDescent="0.2">
      <c r="A285" s="16" t="s">
        <v>750</v>
      </c>
      <c r="B285" s="46" t="s">
        <v>1508</v>
      </c>
      <c r="C285" s="47">
        <v>1.5712999999999999</v>
      </c>
      <c r="D285" s="44">
        <v>5.3</v>
      </c>
      <c r="E285" s="17"/>
    </row>
    <row r="286" spans="1:5" x14ac:dyDescent="0.2">
      <c r="A286" s="16" t="s">
        <v>751</v>
      </c>
      <c r="B286" s="46" t="s">
        <v>1509</v>
      </c>
      <c r="C286" s="47">
        <v>1.2666999999999999</v>
      </c>
      <c r="D286" s="44">
        <v>3.4</v>
      </c>
      <c r="E286" s="17"/>
    </row>
    <row r="287" spans="1:5" x14ac:dyDescent="0.2">
      <c r="A287" s="16" t="s">
        <v>752</v>
      </c>
      <c r="B287" s="46" t="s">
        <v>1510</v>
      </c>
      <c r="C287" s="47">
        <v>2.5707</v>
      </c>
      <c r="D287" s="44">
        <v>7.8</v>
      </c>
      <c r="E287" s="17"/>
    </row>
    <row r="288" spans="1:5" x14ac:dyDescent="0.2">
      <c r="A288" s="16" t="s">
        <v>753</v>
      </c>
      <c r="B288" s="46" t="s">
        <v>1511</v>
      </c>
      <c r="C288" s="47">
        <v>1.3987000000000001</v>
      </c>
      <c r="D288" s="44">
        <v>4.3</v>
      </c>
      <c r="E288" s="17"/>
    </row>
    <row r="289" spans="1:5" x14ac:dyDescent="0.2">
      <c r="A289" s="16" t="s">
        <v>754</v>
      </c>
      <c r="B289" s="46" t="s">
        <v>1512</v>
      </c>
      <c r="C289" s="47">
        <v>1.01</v>
      </c>
      <c r="D289" s="44">
        <v>2.2999999999999998</v>
      </c>
      <c r="E289" s="17"/>
    </row>
    <row r="290" spans="1:5" x14ac:dyDescent="0.2">
      <c r="A290" s="16" t="s">
        <v>755</v>
      </c>
      <c r="B290" s="46" t="s">
        <v>1513</v>
      </c>
      <c r="C290" s="47">
        <v>2.3872</v>
      </c>
      <c r="D290" s="44">
        <v>6.6</v>
      </c>
      <c r="E290" s="17"/>
    </row>
    <row r="291" spans="1:5" x14ac:dyDescent="0.2">
      <c r="A291" s="16" t="s">
        <v>756</v>
      </c>
      <c r="B291" s="46" t="s">
        <v>1514</v>
      </c>
      <c r="C291" s="47">
        <v>1.4890000000000001</v>
      </c>
      <c r="D291" s="44">
        <v>3.8</v>
      </c>
      <c r="E291" s="17"/>
    </row>
    <row r="292" spans="1:5" x14ac:dyDescent="0.2">
      <c r="A292" s="16" t="s">
        <v>757</v>
      </c>
      <c r="B292" s="46" t="s">
        <v>1515</v>
      </c>
      <c r="C292" s="47">
        <v>1.1162000000000001</v>
      </c>
      <c r="D292" s="44">
        <v>2.4</v>
      </c>
      <c r="E292" s="17"/>
    </row>
    <row r="293" spans="1:5" x14ac:dyDescent="0.2">
      <c r="A293" s="16" t="s">
        <v>758</v>
      </c>
      <c r="B293" s="46" t="s">
        <v>1516</v>
      </c>
      <c r="C293" s="47">
        <v>2.9045000000000001</v>
      </c>
      <c r="D293" s="44">
        <v>7.7</v>
      </c>
      <c r="E293" s="17"/>
    </row>
    <row r="294" spans="1:5" x14ac:dyDescent="0.2">
      <c r="A294" s="16" t="s">
        <v>759</v>
      </c>
      <c r="B294" s="46" t="s">
        <v>1517</v>
      </c>
      <c r="C294" s="47">
        <v>1.4097999999999999</v>
      </c>
      <c r="D294" s="44">
        <v>3.5</v>
      </c>
      <c r="E294" s="17"/>
    </row>
    <row r="295" spans="1:5" x14ac:dyDescent="0.2">
      <c r="A295" s="16" t="s">
        <v>760</v>
      </c>
      <c r="B295" s="46" t="s">
        <v>1518</v>
      </c>
      <c r="C295" s="47">
        <v>1.3898999999999999</v>
      </c>
      <c r="D295" s="44">
        <v>2.7</v>
      </c>
      <c r="E295" s="17"/>
    </row>
    <row r="296" spans="1:5" x14ac:dyDescent="0.2">
      <c r="A296" s="16" t="s">
        <v>761</v>
      </c>
      <c r="B296" s="46" t="s">
        <v>1519</v>
      </c>
      <c r="C296" s="47">
        <v>2.4895999999999998</v>
      </c>
      <c r="D296" s="44">
        <v>6.13</v>
      </c>
      <c r="E296" s="17"/>
    </row>
    <row r="297" spans="1:5" x14ac:dyDescent="0.2">
      <c r="A297" s="16" t="s">
        <v>762</v>
      </c>
      <c r="B297" s="46" t="s">
        <v>1520</v>
      </c>
      <c r="C297" s="47">
        <v>2.2749000000000001</v>
      </c>
      <c r="D297" s="44">
        <v>5.6</v>
      </c>
      <c r="E297" s="17"/>
    </row>
    <row r="298" spans="1:5" x14ac:dyDescent="0.2">
      <c r="A298" s="16" t="s">
        <v>763</v>
      </c>
      <c r="B298" s="46" t="s">
        <v>1521</v>
      </c>
      <c r="C298" s="47">
        <v>1.4049</v>
      </c>
      <c r="D298" s="44">
        <v>3.3</v>
      </c>
      <c r="E298" s="17"/>
    </row>
    <row r="299" spans="1:5" x14ac:dyDescent="0.2">
      <c r="A299" s="16" t="s">
        <v>764</v>
      </c>
      <c r="B299" s="46" t="s">
        <v>1522</v>
      </c>
      <c r="C299" s="47">
        <v>1.3066</v>
      </c>
      <c r="D299" s="44">
        <v>3.88</v>
      </c>
      <c r="E299" s="17"/>
    </row>
    <row r="300" spans="1:5" x14ac:dyDescent="0.2">
      <c r="A300" s="16" t="s">
        <v>765</v>
      </c>
      <c r="B300" s="46" t="s">
        <v>1523</v>
      </c>
      <c r="C300" s="47">
        <v>0.90390000000000004</v>
      </c>
      <c r="D300" s="44">
        <v>3.48</v>
      </c>
      <c r="E300" s="17"/>
    </row>
    <row r="301" spans="1:5" x14ac:dyDescent="0.2">
      <c r="A301" s="16" t="s">
        <v>766</v>
      </c>
      <c r="B301" s="46" t="s">
        <v>1524</v>
      </c>
      <c r="C301" s="47">
        <v>0.75829999999999997</v>
      </c>
      <c r="D301" s="44">
        <v>2.6</v>
      </c>
      <c r="E301" s="17"/>
    </row>
    <row r="302" spans="1:5" x14ac:dyDescent="0.2">
      <c r="A302" s="16" t="s">
        <v>767</v>
      </c>
      <c r="B302" s="46" t="s">
        <v>1525</v>
      </c>
      <c r="C302" s="47">
        <v>1.5362</v>
      </c>
      <c r="D302" s="44">
        <v>6.45</v>
      </c>
      <c r="E302" s="17"/>
    </row>
    <row r="303" spans="1:5" x14ac:dyDescent="0.2">
      <c r="A303" s="16" t="s">
        <v>768</v>
      </c>
      <c r="B303" s="46" t="s">
        <v>1526</v>
      </c>
      <c r="C303" s="47">
        <v>0.96130000000000004</v>
      </c>
      <c r="D303" s="44">
        <v>4.83</v>
      </c>
      <c r="E303" s="17"/>
    </row>
    <row r="304" spans="1:5" x14ac:dyDescent="0.2">
      <c r="A304" s="16" t="s">
        <v>769</v>
      </c>
      <c r="B304" s="46" t="s">
        <v>1527</v>
      </c>
      <c r="C304" s="47">
        <v>0.69689999999999996</v>
      </c>
      <c r="D304" s="44">
        <v>2.96</v>
      </c>
      <c r="E304" s="17"/>
    </row>
    <row r="305" spans="1:5" x14ac:dyDescent="0.2">
      <c r="A305" s="16" t="s">
        <v>770</v>
      </c>
      <c r="B305" s="46" t="s">
        <v>1528</v>
      </c>
      <c r="C305" s="47">
        <v>2.0188000000000001</v>
      </c>
      <c r="D305" s="44">
        <v>7.2</v>
      </c>
      <c r="E305" s="17"/>
    </row>
    <row r="306" spans="1:5" x14ac:dyDescent="0.2">
      <c r="A306" s="16" t="s">
        <v>771</v>
      </c>
      <c r="B306" s="46" t="s">
        <v>1529</v>
      </c>
      <c r="C306" s="47">
        <v>1.22</v>
      </c>
      <c r="D306" s="44">
        <v>4.5</v>
      </c>
      <c r="E306" s="17"/>
    </row>
    <row r="307" spans="1:5" x14ac:dyDescent="0.2">
      <c r="A307" s="16" t="s">
        <v>772</v>
      </c>
      <c r="B307" s="46" t="s">
        <v>1530</v>
      </c>
      <c r="C307" s="47">
        <v>0.88900000000000001</v>
      </c>
      <c r="D307" s="44">
        <v>3</v>
      </c>
      <c r="E307" s="17"/>
    </row>
    <row r="308" spans="1:5" x14ac:dyDescent="0.2">
      <c r="A308" s="16" t="s">
        <v>773</v>
      </c>
      <c r="B308" s="46" t="s">
        <v>1531</v>
      </c>
      <c r="C308" s="47">
        <v>1.4198</v>
      </c>
      <c r="D308" s="44">
        <v>4.84</v>
      </c>
      <c r="E308" s="17"/>
    </row>
    <row r="309" spans="1:5" x14ac:dyDescent="0.2">
      <c r="A309" s="16" t="s">
        <v>774</v>
      </c>
      <c r="B309" s="46" t="s">
        <v>1532</v>
      </c>
      <c r="C309" s="47">
        <v>0.85429999999999995</v>
      </c>
      <c r="D309" s="44">
        <v>2.98</v>
      </c>
      <c r="E309" s="17"/>
    </row>
    <row r="310" spans="1:5" x14ac:dyDescent="0.2">
      <c r="A310" s="16" t="s">
        <v>775</v>
      </c>
      <c r="B310" s="46" t="s">
        <v>1533</v>
      </c>
      <c r="C310" s="47">
        <v>0.64190000000000003</v>
      </c>
      <c r="D310" s="44">
        <v>2.4</v>
      </c>
      <c r="E310" s="17"/>
    </row>
    <row r="311" spans="1:5" x14ac:dyDescent="0.2">
      <c r="A311" s="16" t="s">
        <v>776</v>
      </c>
      <c r="B311" s="46" t="s">
        <v>1534</v>
      </c>
      <c r="C311" s="47">
        <v>1.5051000000000001</v>
      </c>
      <c r="D311" s="44">
        <v>6.75</v>
      </c>
      <c r="E311" s="17"/>
    </row>
    <row r="312" spans="1:5" x14ac:dyDescent="0.2">
      <c r="A312" s="16" t="s">
        <v>777</v>
      </c>
      <c r="B312" s="46" t="s">
        <v>1535</v>
      </c>
      <c r="C312" s="47">
        <v>0.79010000000000002</v>
      </c>
      <c r="D312" s="44">
        <v>2.96</v>
      </c>
      <c r="E312" s="17"/>
    </row>
    <row r="313" spans="1:5" x14ac:dyDescent="0.2">
      <c r="A313" s="16" t="s">
        <v>778</v>
      </c>
      <c r="B313" s="46" t="s">
        <v>1536</v>
      </c>
      <c r="C313" s="47">
        <v>0.77959999999999996</v>
      </c>
      <c r="D313" s="44">
        <v>2.8</v>
      </c>
      <c r="E313" s="17"/>
    </row>
    <row r="314" spans="1:5" x14ac:dyDescent="0.2">
      <c r="A314" s="16" t="s">
        <v>779</v>
      </c>
      <c r="B314" s="46" t="s">
        <v>1537</v>
      </c>
      <c r="C314" s="47">
        <v>1.3774</v>
      </c>
      <c r="D314" s="44">
        <v>5.0999999999999996</v>
      </c>
      <c r="E314" s="17"/>
    </row>
    <row r="315" spans="1:5" x14ac:dyDescent="0.2">
      <c r="A315" s="16" t="s">
        <v>780</v>
      </c>
      <c r="B315" s="46" t="s">
        <v>1538</v>
      </c>
      <c r="C315" s="47">
        <v>0.91310000000000002</v>
      </c>
      <c r="D315" s="44">
        <v>3.1</v>
      </c>
      <c r="E315" s="17"/>
    </row>
    <row r="316" spans="1:5" x14ac:dyDescent="0.2">
      <c r="A316" s="16" t="s">
        <v>781</v>
      </c>
      <c r="B316" s="46" t="s">
        <v>1539</v>
      </c>
      <c r="C316" s="47">
        <v>1.2249000000000001</v>
      </c>
      <c r="D316" s="44">
        <v>4.75</v>
      </c>
      <c r="E316" s="17"/>
    </row>
    <row r="317" spans="1:5" x14ac:dyDescent="0.2">
      <c r="A317" s="16" t="s">
        <v>782</v>
      </c>
      <c r="B317" s="46" t="s">
        <v>1540</v>
      </c>
      <c r="C317" s="47">
        <v>0.88400000000000001</v>
      </c>
      <c r="D317" s="44">
        <v>3.85</v>
      </c>
      <c r="E317" s="17"/>
    </row>
    <row r="318" spans="1:5" x14ac:dyDescent="0.2">
      <c r="A318" s="16" t="s">
        <v>783</v>
      </c>
      <c r="B318" s="46" t="s">
        <v>1541</v>
      </c>
      <c r="C318" s="47">
        <v>0.70040000000000002</v>
      </c>
      <c r="D318" s="44">
        <v>3.2</v>
      </c>
      <c r="E318" s="17"/>
    </row>
    <row r="319" spans="1:5" x14ac:dyDescent="0.2">
      <c r="A319" s="16" t="s">
        <v>784</v>
      </c>
      <c r="B319" s="46" t="s">
        <v>1542</v>
      </c>
      <c r="C319" s="47">
        <v>1.0496000000000001</v>
      </c>
      <c r="D319" s="44">
        <v>5.57</v>
      </c>
      <c r="E319" s="17"/>
    </row>
    <row r="320" spans="1:5" x14ac:dyDescent="0.2">
      <c r="A320" s="16" t="s">
        <v>785</v>
      </c>
      <c r="B320" s="46" t="s">
        <v>1543</v>
      </c>
      <c r="C320" s="47">
        <v>0.63780000000000003</v>
      </c>
      <c r="D320" s="44">
        <v>3.38</v>
      </c>
      <c r="E320" s="17"/>
    </row>
    <row r="321" spans="1:5" x14ac:dyDescent="0.2">
      <c r="A321" s="16" t="s">
        <v>786</v>
      </c>
      <c r="B321" s="46" t="s">
        <v>1544</v>
      </c>
      <c r="C321" s="47">
        <v>0.49859999999999999</v>
      </c>
      <c r="D321" s="44">
        <v>2.06</v>
      </c>
      <c r="E321" s="17"/>
    </row>
    <row r="322" spans="1:5" x14ac:dyDescent="0.2">
      <c r="A322" s="16" t="s">
        <v>787</v>
      </c>
      <c r="B322" s="46" t="s">
        <v>1545</v>
      </c>
      <c r="C322" s="47">
        <v>0.97299999999999998</v>
      </c>
      <c r="D322" s="44">
        <v>4.1100000000000003</v>
      </c>
      <c r="E322" s="17"/>
    </row>
    <row r="323" spans="1:5" x14ac:dyDescent="0.2">
      <c r="A323" s="16" t="s">
        <v>788</v>
      </c>
      <c r="B323" s="46" t="s">
        <v>0</v>
      </c>
      <c r="C323" s="47">
        <v>0.63360000000000005</v>
      </c>
      <c r="D323" s="44">
        <v>2.97</v>
      </c>
      <c r="E323" s="17"/>
    </row>
    <row r="324" spans="1:5" x14ac:dyDescent="0.2">
      <c r="A324" s="16" t="s">
        <v>789</v>
      </c>
      <c r="B324" s="46" t="s">
        <v>1</v>
      </c>
      <c r="C324" s="47">
        <v>1.6318999999999999</v>
      </c>
      <c r="D324" s="44">
        <v>5.9</v>
      </c>
      <c r="E324" s="17"/>
    </row>
    <row r="325" spans="1:5" x14ac:dyDescent="0.2">
      <c r="A325" s="16" t="s">
        <v>790</v>
      </c>
      <c r="B325" s="46" t="s">
        <v>2</v>
      </c>
      <c r="C325" s="47">
        <v>0.75980000000000003</v>
      </c>
      <c r="D325" s="44">
        <v>3.08</v>
      </c>
      <c r="E325" s="17"/>
    </row>
    <row r="326" spans="1:5" x14ac:dyDescent="0.2">
      <c r="A326" s="16" t="s">
        <v>791</v>
      </c>
      <c r="B326" s="46" t="s">
        <v>3</v>
      </c>
      <c r="C326" s="47">
        <v>0.6532</v>
      </c>
      <c r="D326" s="44">
        <v>2.5</v>
      </c>
      <c r="E326" s="17"/>
    </row>
    <row r="327" spans="1:5" x14ac:dyDescent="0.2">
      <c r="A327" s="16" t="s">
        <v>792</v>
      </c>
      <c r="B327" s="46" t="s">
        <v>4</v>
      </c>
      <c r="C327" s="47">
        <v>5.6128</v>
      </c>
      <c r="D327" s="44">
        <v>12.3</v>
      </c>
      <c r="E327" s="17"/>
    </row>
    <row r="328" spans="1:5" x14ac:dyDescent="0.2">
      <c r="A328" s="16" t="s">
        <v>793</v>
      </c>
      <c r="B328" s="46" t="s">
        <v>5</v>
      </c>
      <c r="C328" s="47">
        <v>2.9672000000000001</v>
      </c>
      <c r="D328" s="44">
        <v>6.3</v>
      </c>
      <c r="E328" s="17"/>
    </row>
    <row r="329" spans="1:5" x14ac:dyDescent="0.2">
      <c r="A329" s="16" t="s">
        <v>794</v>
      </c>
      <c r="B329" s="46" t="s">
        <v>6</v>
      </c>
      <c r="C329" s="47">
        <v>2.2542</v>
      </c>
      <c r="D329" s="44">
        <v>4.2</v>
      </c>
      <c r="E329" s="17"/>
    </row>
    <row r="330" spans="1:5" x14ac:dyDescent="0.2">
      <c r="A330" s="16" t="s">
        <v>795</v>
      </c>
      <c r="B330" s="46" t="s">
        <v>7</v>
      </c>
      <c r="C330" s="47">
        <v>3.7164000000000001</v>
      </c>
      <c r="D330" s="44">
        <v>10.3</v>
      </c>
      <c r="E330" s="17"/>
    </row>
    <row r="331" spans="1:5" x14ac:dyDescent="0.2">
      <c r="A331" s="16" t="s">
        <v>796</v>
      </c>
      <c r="B331" s="46" t="s">
        <v>8</v>
      </c>
      <c r="C331" s="47">
        <v>2.1587000000000001</v>
      </c>
      <c r="D331" s="44">
        <v>5.9</v>
      </c>
      <c r="E331" s="17"/>
    </row>
    <row r="332" spans="1:5" x14ac:dyDescent="0.2">
      <c r="A332" s="16" t="s">
        <v>797</v>
      </c>
      <c r="B332" s="46" t="s">
        <v>9</v>
      </c>
      <c r="C332" s="47">
        <v>1.7194</v>
      </c>
      <c r="D332" s="44">
        <v>3.9</v>
      </c>
      <c r="E332" s="17"/>
    </row>
    <row r="333" spans="1:5" x14ac:dyDescent="0.2">
      <c r="A333" s="16" t="s">
        <v>798</v>
      </c>
      <c r="B333" s="46" t="s">
        <v>10</v>
      </c>
      <c r="C333" s="47">
        <v>3.4214000000000002</v>
      </c>
      <c r="D333" s="44">
        <v>7.9</v>
      </c>
      <c r="E333" s="17"/>
    </row>
    <row r="334" spans="1:5" x14ac:dyDescent="0.2">
      <c r="A334" s="16" t="s">
        <v>799</v>
      </c>
      <c r="B334" s="46" t="s">
        <v>11</v>
      </c>
      <c r="C334" s="47">
        <v>2.3250999999999999</v>
      </c>
      <c r="D334" s="44">
        <v>5.8</v>
      </c>
      <c r="E334" s="17"/>
    </row>
    <row r="335" spans="1:5" x14ac:dyDescent="0.2">
      <c r="A335" s="16" t="s">
        <v>800</v>
      </c>
      <c r="B335" s="46" t="s">
        <v>12</v>
      </c>
      <c r="C335" s="47">
        <v>1.6411</v>
      </c>
      <c r="D335" s="44">
        <v>3.4</v>
      </c>
      <c r="E335" s="17"/>
    </row>
    <row r="336" spans="1:5" x14ac:dyDescent="0.2">
      <c r="A336" s="16" t="s">
        <v>801</v>
      </c>
      <c r="B336" s="46" t="s">
        <v>13</v>
      </c>
      <c r="C336" s="47">
        <v>3.5798999999999999</v>
      </c>
      <c r="D336" s="44">
        <v>9.8000000000000007</v>
      </c>
      <c r="E336" s="17"/>
    </row>
    <row r="337" spans="1:5" x14ac:dyDescent="0.2">
      <c r="A337" s="16" t="s">
        <v>802</v>
      </c>
      <c r="B337" s="46" t="s">
        <v>14</v>
      </c>
      <c r="C337" s="47">
        <v>2.0255999999999998</v>
      </c>
      <c r="D337" s="44">
        <v>5.6</v>
      </c>
      <c r="E337" s="17"/>
    </row>
    <row r="338" spans="1:5" x14ac:dyDescent="0.2">
      <c r="A338" s="16" t="s">
        <v>803</v>
      </c>
      <c r="B338" s="46" t="s">
        <v>15</v>
      </c>
      <c r="C338" s="47">
        <v>1.3939999999999999</v>
      </c>
      <c r="D338" s="44">
        <v>3.4</v>
      </c>
      <c r="E338" s="17"/>
    </row>
    <row r="339" spans="1:5" x14ac:dyDescent="0.2">
      <c r="A339" s="16" t="s">
        <v>804</v>
      </c>
      <c r="B339" s="46" t="s">
        <v>16</v>
      </c>
      <c r="C339" s="47">
        <v>1.7398</v>
      </c>
      <c r="D339" s="44">
        <v>5.41</v>
      </c>
      <c r="E339" s="17"/>
    </row>
    <row r="340" spans="1:5" x14ac:dyDescent="0.2">
      <c r="A340" s="16" t="s">
        <v>805</v>
      </c>
      <c r="B340" s="46" t="s">
        <v>17</v>
      </c>
      <c r="C340" s="47">
        <v>1.2554000000000001</v>
      </c>
      <c r="D340" s="44">
        <v>2.91</v>
      </c>
      <c r="E340" s="17"/>
    </row>
    <row r="341" spans="1:5" x14ac:dyDescent="0.2">
      <c r="A341" s="16" t="s">
        <v>806</v>
      </c>
      <c r="B341" s="46" t="s">
        <v>18</v>
      </c>
      <c r="C341" s="47">
        <v>1.2255</v>
      </c>
      <c r="D341" s="44">
        <v>2.44</v>
      </c>
      <c r="E341" s="17"/>
    </row>
    <row r="342" spans="1:5" x14ac:dyDescent="0.2">
      <c r="A342" s="16" t="s">
        <v>807</v>
      </c>
      <c r="B342" s="46" t="s">
        <v>19</v>
      </c>
      <c r="C342" s="47">
        <v>3.3029000000000002</v>
      </c>
      <c r="D342" s="44">
        <v>9.3000000000000007</v>
      </c>
      <c r="E342" s="17"/>
    </row>
    <row r="343" spans="1:5" x14ac:dyDescent="0.2">
      <c r="A343" s="16" t="s">
        <v>808</v>
      </c>
      <c r="B343" s="46" t="s">
        <v>20</v>
      </c>
      <c r="C343" s="47">
        <v>1.8348</v>
      </c>
      <c r="D343" s="44">
        <v>5.0999999999999996</v>
      </c>
      <c r="E343" s="17"/>
    </row>
    <row r="344" spans="1:5" x14ac:dyDescent="0.2">
      <c r="A344" s="16" t="s">
        <v>809</v>
      </c>
      <c r="B344" s="46" t="s">
        <v>21</v>
      </c>
      <c r="C344" s="47">
        <v>1.4033</v>
      </c>
      <c r="D344" s="44">
        <v>2.8</v>
      </c>
      <c r="E344" s="17"/>
    </row>
    <row r="345" spans="1:5" x14ac:dyDescent="0.2">
      <c r="A345" s="16" t="s">
        <v>810</v>
      </c>
      <c r="B345" s="46" t="s">
        <v>23</v>
      </c>
      <c r="C345" s="47">
        <v>3.9822000000000002</v>
      </c>
      <c r="D345" s="44">
        <v>10.9</v>
      </c>
      <c r="E345" s="17"/>
    </row>
    <row r="346" spans="1:5" x14ac:dyDescent="0.2">
      <c r="A346" s="16" t="s">
        <v>811</v>
      </c>
      <c r="B346" s="46" t="s">
        <v>24</v>
      </c>
      <c r="C346" s="47">
        <v>2.3988999999999998</v>
      </c>
      <c r="D346" s="44">
        <v>6.1</v>
      </c>
      <c r="E346" s="17"/>
    </row>
    <row r="347" spans="1:5" x14ac:dyDescent="0.2">
      <c r="A347" s="16" t="s">
        <v>812</v>
      </c>
      <c r="B347" s="46" t="s">
        <v>25</v>
      </c>
      <c r="C347" s="47">
        <v>1.4489000000000001</v>
      </c>
      <c r="D347" s="44">
        <v>2.8</v>
      </c>
      <c r="E347" s="17"/>
    </row>
    <row r="348" spans="1:5" x14ac:dyDescent="0.2">
      <c r="A348" s="16" t="s">
        <v>813</v>
      </c>
      <c r="B348" s="46" t="s">
        <v>26</v>
      </c>
      <c r="C348" s="47">
        <v>1.76</v>
      </c>
      <c r="D348" s="44">
        <v>7.35</v>
      </c>
      <c r="E348" s="17"/>
    </row>
    <row r="349" spans="1:5" x14ac:dyDescent="0.2">
      <c r="A349" s="16" t="s">
        <v>814</v>
      </c>
      <c r="B349" s="46" t="s">
        <v>27</v>
      </c>
      <c r="C349" s="47">
        <v>0.81240000000000001</v>
      </c>
      <c r="D349" s="44">
        <v>3.77</v>
      </c>
      <c r="E349" s="17"/>
    </row>
    <row r="350" spans="1:5" x14ac:dyDescent="0.2">
      <c r="A350" s="16" t="s">
        <v>815</v>
      </c>
      <c r="B350" s="46" t="s">
        <v>28</v>
      </c>
      <c r="C350" s="47">
        <v>0.63570000000000004</v>
      </c>
      <c r="D350" s="44">
        <v>2.5</v>
      </c>
      <c r="E350" s="17"/>
    </row>
    <row r="351" spans="1:5" x14ac:dyDescent="0.2">
      <c r="A351" s="16" t="s">
        <v>816</v>
      </c>
      <c r="B351" s="46" t="s">
        <v>29</v>
      </c>
      <c r="C351" s="47">
        <v>1.7706</v>
      </c>
      <c r="D351" s="44">
        <v>6.2</v>
      </c>
      <c r="E351" s="17"/>
    </row>
    <row r="352" spans="1:5" x14ac:dyDescent="0.2">
      <c r="A352" s="16" t="s">
        <v>817</v>
      </c>
      <c r="B352" s="46" t="s">
        <v>30</v>
      </c>
      <c r="C352" s="47">
        <v>1.1145</v>
      </c>
      <c r="D352" s="44">
        <v>4.2</v>
      </c>
      <c r="E352" s="17"/>
    </row>
    <row r="353" spans="1:5" x14ac:dyDescent="0.2">
      <c r="A353" s="16" t="s">
        <v>818</v>
      </c>
      <c r="B353" s="46" t="s">
        <v>31</v>
      </c>
      <c r="C353" s="47">
        <v>0.85670000000000002</v>
      </c>
      <c r="D353" s="44">
        <v>2.8</v>
      </c>
      <c r="E353" s="17"/>
    </row>
    <row r="354" spans="1:5" x14ac:dyDescent="0.2">
      <c r="A354" s="16" t="s">
        <v>819</v>
      </c>
      <c r="B354" s="46" t="s">
        <v>32</v>
      </c>
      <c r="C354" s="47">
        <v>1.5954999999999999</v>
      </c>
      <c r="D354" s="44">
        <v>6.72</v>
      </c>
      <c r="E354" s="17"/>
    </row>
    <row r="355" spans="1:5" x14ac:dyDescent="0.2">
      <c r="A355" s="16" t="s">
        <v>820</v>
      </c>
      <c r="B355" s="46" t="s">
        <v>33</v>
      </c>
      <c r="C355" s="47">
        <v>0.71519999999999995</v>
      </c>
      <c r="D355" s="44">
        <v>3.94</v>
      </c>
      <c r="E355" s="17"/>
    </row>
    <row r="356" spans="1:5" x14ac:dyDescent="0.2">
      <c r="A356" s="16" t="s">
        <v>821</v>
      </c>
      <c r="B356" s="46" t="s">
        <v>34</v>
      </c>
      <c r="C356" s="47">
        <v>0.57269999999999999</v>
      </c>
      <c r="D356" s="44">
        <v>3.12</v>
      </c>
      <c r="E356" s="17"/>
    </row>
    <row r="357" spans="1:5" x14ac:dyDescent="0.2">
      <c r="A357" s="16" t="s">
        <v>822</v>
      </c>
      <c r="B357" s="46" t="s">
        <v>35</v>
      </c>
      <c r="C357" s="47">
        <v>1.3855</v>
      </c>
      <c r="D357" s="44">
        <v>5.36</v>
      </c>
      <c r="E357" s="17"/>
    </row>
    <row r="358" spans="1:5" x14ac:dyDescent="0.2">
      <c r="A358" s="16" t="s">
        <v>823</v>
      </c>
      <c r="B358" s="46" t="s">
        <v>36</v>
      </c>
      <c r="C358" s="47">
        <v>0.85699999999999998</v>
      </c>
      <c r="D358" s="44">
        <v>3.85</v>
      </c>
      <c r="E358" s="17"/>
    </row>
    <row r="359" spans="1:5" x14ac:dyDescent="0.2">
      <c r="A359" s="16" t="s">
        <v>824</v>
      </c>
      <c r="B359" s="46" t="s">
        <v>37</v>
      </c>
      <c r="C359" s="47">
        <v>0.66020000000000001</v>
      </c>
      <c r="D359" s="44">
        <v>2.9</v>
      </c>
      <c r="E359" s="17"/>
    </row>
    <row r="360" spans="1:5" x14ac:dyDescent="0.2">
      <c r="A360" s="16" t="s">
        <v>825</v>
      </c>
      <c r="B360" s="46" t="s">
        <v>38</v>
      </c>
      <c r="C360" s="47">
        <v>0.91200000000000003</v>
      </c>
      <c r="D360" s="44">
        <v>3.63</v>
      </c>
      <c r="E360" s="17"/>
    </row>
    <row r="361" spans="1:5" x14ac:dyDescent="0.2">
      <c r="A361" s="16" t="s">
        <v>826</v>
      </c>
      <c r="B361" s="46" t="s">
        <v>39</v>
      </c>
      <c r="C361" s="47">
        <v>0.753</v>
      </c>
      <c r="D361" s="44">
        <v>2.39</v>
      </c>
      <c r="E361" s="17"/>
    </row>
    <row r="362" spans="1:5" x14ac:dyDescent="0.2">
      <c r="A362" s="16" t="s">
        <v>827</v>
      </c>
      <c r="B362" s="46" t="s">
        <v>40</v>
      </c>
      <c r="C362" s="47">
        <v>0.753</v>
      </c>
      <c r="D362" s="44">
        <v>2.6</v>
      </c>
      <c r="E362" s="17"/>
    </row>
    <row r="363" spans="1:5" x14ac:dyDescent="0.2">
      <c r="A363" s="16" t="s">
        <v>828</v>
      </c>
      <c r="B363" s="46" t="s">
        <v>41</v>
      </c>
      <c r="C363" s="47">
        <v>9.2719000000000005</v>
      </c>
      <c r="D363" s="44">
        <v>9.6999999999999993</v>
      </c>
      <c r="E363" s="17"/>
    </row>
    <row r="364" spans="1:5" x14ac:dyDescent="0.2">
      <c r="A364" s="16" t="s">
        <v>829</v>
      </c>
      <c r="B364" s="46" t="s">
        <v>42</v>
      </c>
      <c r="C364" s="47">
        <v>2.919</v>
      </c>
      <c r="D364" s="44">
        <v>4.5199999999999996</v>
      </c>
      <c r="E364" s="17"/>
    </row>
    <row r="365" spans="1:5" x14ac:dyDescent="0.2">
      <c r="A365" s="16" t="s">
        <v>830</v>
      </c>
      <c r="B365" s="46" t="s">
        <v>43</v>
      </c>
      <c r="C365" s="47">
        <v>2.4586000000000001</v>
      </c>
      <c r="D365" s="44">
        <v>3.37</v>
      </c>
      <c r="E365" s="17"/>
    </row>
    <row r="366" spans="1:5" x14ac:dyDescent="0.2">
      <c r="A366" s="16" t="s">
        <v>831</v>
      </c>
      <c r="B366" s="46" t="s">
        <v>44</v>
      </c>
      <c r="C366" s="47">
        <v>8.5572999999999997</v>
      </c>
      <c r="D366" s="44">
        <v>12.2</v>
      </c>
      <c r="E366" s="17"/>
    </row>
    <row r="367" spans="1:5" x14ac:dyDescent="0.2">
      <c r="A367" s="16" t="s">
        <v>832</v>
      </c>
      <c r="B367" s="46" t="s">
        <v>45</v>
      </c>
      <c r="C367" s="47">
        <v>3.5331000000000001</v>
      </c>
      <c r="D367" s="44">
        <v>5.0599999999999996</v>
      </c>
      <c r="E367" s="17"/>
    </row>
    <row r="368" spans="1:5" x14ac:dyDescent="0.2">
      <c r="A368" s="16" t="s">
        <v>833</v>
      </c>
      <c r="B368" s="46" t="s">
        <v>46</v>
      </c>
      <c r="C368" s="47">
        <v>3.5331000000000001</v>
      </c>
      <c r="D368" s="44">
        <v>4.5</v>
      </c>
      <c r="E368" s="17"/>
    </row>
    <row r="369" spans="1:5" x14ac:dyDescent="0.2">
      <c r="A369" s="16" t="s">
        <v>834</v>
      </c>
      <c r="B369" s="46" t="s">
        <v>47</v>
      </c>
      <c r="C369" s="47">
        <v>6.7179000000000002</v>
      </c>
      <c r="D369" s="44">
        <v>9.3000000000000007</v>
      </c>
      <c r="E369" s="17"/>
    </row>
    <row r="370" spans="1:5" x14ac:dyDescent="0.2">
      <c r="A370" s="16" t="s">
        <v>835</v>
      </c>
      <c r="B370" s="46" t="s">
        <v>48</v>
      </c>
      <c r="C370" s="47">
        <v>2.5303</v>
      </c>
      <c r="D370" s="44">
        <v>4.3</v>
      </c>
      <c r="E370" s="17"/>
    </row>
    <row r="371" spans="1:5" x14ac:dyDescent="0.2">
      <c r="A371" s="16" t="s">
        <v>836</v>
      </c>
      <c r="B371" s="46" t="s">
        <v>49</v>
      </c>
      <c r="C371" s="47">
        <v>6.4973000000000001</v>
      </c>
      <c r="D371" s="44">
        <v>8.8000000000000007</v>
      </c>
      <c r="E371" s="17"/>
    </row>
    <row r="372" spans="1:5" x14ac:dyDescent="0.2">
      <c r="A372" s="16" t="s">
        <v>837</v>
      </c>
      <c r="B372" s="46" t="s">
        <v>50</v>
      </c>
      <c r="C372" s="47">
        <v>3.0238</v>
      </c>
      <c r="D372" s="44">
        <v>2.8</v>
      </c>
      <c r="E372" s="17"/>
    </row>
    <row r="373" spans="1:5" x14ac:dyDescent="0.2">
      <c r="A373" s="16" t="s">
        <v>838</v>
      </c>
      <c r="B373" s="46" t="s">
        <v>51</v>
      </c>
      <c r="C373" s="47">
        <v>5.3087</v>
      </c>
      <c r="D373" s="44">
        <v>13.5</v>
      </c>
      <c r="E373" s="17"/>
    </row>
    <row r="374" spans="1:5" x14ac:dyDescent="0.2">
      <c r="A374" s="16" t="s">
        <v>839</v>
      </c>
      <c r="B374" s="46" t="s">
        <v>52</v>
      </c>
      <c r="C374" s="47">
        <v>3.0253999999999999</v>
      </c>
      <c r="D374" s="44">
        <v>7.3</v>
      </c>
      <c r="E374" s="17"/>
    </row>
    <row r="375" spans="1:5" x14ac:dyDescent="0.2">
      <c r="A375" s="16" t="s">
        <v>840</v>
      </c>
      <c r="B375" s="46" t="s">
        <v>53</v>
      </c>
      <c r="C375" s="47">
        <v>2.0182000000000002</v>
      </c>
      <c r="D375" s="44">
        <v>3.5</v>
      </c>
      <c r="E375" s="17"/>
    </row>
    <row r="376" spans="1:5" x14ac:dyDescent="0.2">
      <c r="A376" s="16" t="s">
        <v>841</v>
      </c>
      <c r="B376" s="46" t="s">
        <v>54</v>
      </c>
      <c r="C376" s="47">
        <v>5.3121999999999998</v>
      </c>
      <c r="D376" s="44">
        <v>9</v>
      </c>
      <c r="E376" s="17"/>
    </row>
    <row r="377" spans="1:5" x14ac:dyDescent="0.2">
      <c r="A377" s="16" t="s">
        <v>842</v>
      </c>
      <c r="B377" s="46" t="s">
        <v>55</v>
      </c>
      <c r="C377" s="47">
        <v>2.2980999999999998</v>
      </c>
      <c r="D377" s="44">
        <v>3.69</v>
      </c>
      <c r="E377" s="17"/>
    </row>
    <row r="378" spans="1:5" x14ac:dyDescent="0.2">
      <c r="A378" s="16" t="s">
        <v>843</v>
      </c>
      <c r="B378" s="46" t="s">
        <v>56</v>
      </c>
      <c r="C378" s="47">
        <v>1.9376</v>
      </c>
      <c r="D378" s="44">
        <v>2.41</v>
      </c>
      <c r="E378" s="17"/>
    </row>
    <row r="379" spans="1:5" x14ac:dyDescent="0.2">
      <c r="A379" s="16" t="s">
        <v>844</v>
      </c>
      <c r="B379" s="46" t="s">
        <v>57</v>
      </c>
      <c r="C379" s="47">
        <v>3.2726999999999999</v>
      </c>
      <c r="D379" s="44">
        <v>4.5</v>
      </c>
      <c r="E379" s="17"/>
    </row>
    <row r="380" spans="1:5" x14ac:dyDescent="0.2">
      <c r="A380" s="16" t="s">
        <v>845</v>
      </c>
      <c r="B380" s="46" t="s">
        <v>58</v>
      </c>
      <c r="C380" s="47">
        <v>1.4825999999999999</v>
      </c>
      <c r="D380" s="44">
        <v>2.67</v>
      </c>
      <c r="E380" s="17"/>
    </row>
    <row r="381" spans="1:5" x14ac:dyDescent="0.2">
      <c r="A381" s="16" t="s">
        <v>846</v>
      </c>
      <c r="B381" s="46" t="s">
        <v>59</v>
      </c>
      <c r="C381" s="47">
        <v>4.3940000000000001</v>
      </c>
      <c r="D381" s="44">
        <v>10</v>
      </c>
      <c r="E381" s="17"/>
    </row>
    <row r="382" spans="1:5" x14ac:dyDescent="0.2">
      <c r="A382" s="16" t="s">
        <v>847</v>
      </c>
      <c r="B382" s="46" t="s">
        <v>60</v>
      </c>
      <c r="C382" s="47">
        <v>1.6566000000000001</v>
      </c>
      <c r="D382" s="44">
        <v>3.22</v>
      </c>
      <c r="E382" s="17"/>
    </row>
    <row r="383" spans="1:5" x14ac:dyDescent="0.2">
      <c r="A383" s="16" t="s">
        <v>848</v>
      </c>
      <c r="B383" s="46" t="s">
        <v>61</v>
      </c>
      <c r="C383" s="47">
        <v>1.5</v>
      </c>
      <c r="D383" s="44">
        <v>2.38</v>
      </c>
      <c r="E383" s="17"/>
    </row>
    <row r="384" spans="1:5" x14ac:dyDescent="0.2">
      <c r="A384" s="16" t="s">
        <v>849</v>
      </c>
      <c r="B384" s="46" t="s">
        <v>62</v>
      </c>
      <c r="C384" s="47">
        <v>4.1493000000000002</v>
      </c>
      <c r="D384" s="44">
        <v>11.7</v>
      </c>
      <c r="E384" s="17"/>
    </row>
    <row r="385" spans="1:5" x14ac:dyDescent="0.2">
      <c r="A385" s="16" t="s">
        <v>850</v>
      </c>
      <c r="B385" s="46" t="s">
        <v>63</v>
      </c>
      <c r="C385" s="47">
        <v>1.3859999999999999</v>
      </c>
      <c r="D385" s="44">
        <v>5.13</v>
      </c>
      <c r="E385" s="17"/>
    </row>
    <row r="386" spans="1:5" x14ac:dyDescent="0.2">
      <c r="A386" s="16" t="s">
        <v>851</v>
      </c>
      <c r="B386" s="46" t="s">
        <v>64</v>
      </c>
      <c r="C386" s="47">
        <v>1.2432000000000001</v>
      </c>
      <c r="D386" s="44">
        <v>3.7</v>
      </c>
      <c r="E386" s="17"/>
    </row>
    <row r="387" spans="1:5" x14ac:dyDescent="0.2">
      <c r="A387" s="16" t="s">
        <v>852</v>
      </c>
      <c r="B387" s="46" t="s">
        <v>65</v>
      </c>
      <c r="C387" s="47">
        <v>3.4462999999999999</v>
      </c>
      <c r="D387" s="44">
        <v>10.7</v>
      </c>
      <c r="E387" s="17"/>
    </row>
    <row r="388" spans="1:5" x14ac:dyDescent="0.2">
      <c r="A388" s="16" t="s">
        <v>853</v>
      </c>
      <c r="B388" s="46" t="s">
        <v>66</v>
      </c>
      <c r="C388" s="47">
        <v>1.528</v>
      </c>
      <c r="D388" s="44">
        <v>5.63</v>
      </c>
      <c r="E388" s="17"/>
    </row>
    <row r="389" spans="1:5" x14ac:dyDescent="0.2">
      <c r="A389" s="16" t="s">
        <v>854</v>
      </c>
      <c r="B389" s="46" t="s">
        <v>67</v>
      </c>
      <c r="C389" s="47">
        <v>1.0127999999999999</v>
      </c>
      <c r="D389" s="44">
        <v>3.1</v>
      </c>
      <c r="E389" s="17"/>
    </row>
    <row r="390" spans="1:5" x14ac:dyDescent="0.2">
      <c r="A390" s="16" t="s">
        <v>855</v>
      </c>
      <c r="B390" s="46" t="s">
        <v>68</v>
      </c>
      <c r="C390" s="47">
        <v>2.0901000000000001</v>
      </c>
      <c r="D390" s="44">
        <v>4.83</v>
      </c>
      <c r="E390" s="17"/>
    </row>
    <row r="391" spans="1:5" x14ac:dyDescent="0.2">
      <c r="A391" s="16" t="s">
        <v>856</v>
      </c>
      <c r="B391" s="46" t="s">
        <v>69</v>
      </c>
      <c r="C391" s="47">
        <v>1.9971000000000001</v>
      </c>
      <c r="D391" s="44">
        <v>4.43</v>
      </c>
      <c r="E391" s="17"/>
    </row>
    <row r="392" spans="1:5" x14ac:dyDescent="0.2">
      <c r="A392" s="16" t="s">
        <v>857</v>
      </c>
      <c r="B392" s="46" t="s">
        <v>70</v>
      </c>
      <c r="C392" s="47">
        <v>1.4570000000000001</v>
      </c>
      <c r="D392" s="44">
        <v>2.65</v>
      </c>
      <c r="E392" s="17"/>
    </row>
    <row r="393" spans="1:5" x14ac:dyDescent="0.2">
      <c r="A393" s="16" t="s">
        <v>858</v>
      </c>
      <c r="B393" s="46" t="s">
        <v>71</v>
      </c>
      <c r="C393" s="47">
        <v>1.6524000000000001</v>
      </c>
      <c r="D393" s="44">
        <v>2.06</v>
      </c>
      <c r="E393" s="17"/>
    </row>
    <row r="394" spans="1:5" x14ac:dyDescent="0.2">
      <c r="A394" s="16" t="s">
        <v>859</v>
      </c>
      <c r="B394" s="46" t="s">
        <v>72</v>
      </c>
      <c r="C394" s="47">
        <v>3.2926000000000002</v>
      </c>
      <c r="D394" s="44">
        <v>9.6999999999999993</v>
      </c>
      <c r="E394" s="17"/>
    </row>
    <row r="395" spans="1:5" x14ac:dyDescent="0.2">
      <c r="A395" s="16" t="s">
        <v>860</v>
      </c>
      <c r="B395" s="46" t="s">
        <v>73</v>
      </c>
      <c r="C395" s="47">
        <v>1.5224</v>
      </c>
      <c r="D395" s="44">
        <v>5.82</v>
      </c>
      <c r="E395" s="17"/>
    </row>
    <row r="396" spans="1:5" x14ac:dyDescent="0.2">
      <c r="A396" s="16" t="s">
        <v>861</v>
      </c>
      <c r="B396" s="46" t="s">
        <v>74</v>
      </c>
      <c r="C396" s="47">
        <v>1.5224</v>
      </c>
      <c r="D396" s="44">
        <v>4.0999999999999996</v>
      </c>
      <c r="E396" s="17"/>
    </row>
    <row r="397" spans="1:5" x14ac:dyDescent="0.2">
      <c r="A397" s="16" t="s">
        <v>862</v>
      </c>
      <c r="B397" s="46" t="s">
        <v>75</v>
      </c>
      <c r="C397" s="47">
        <v>1.3932</v>
      </c>
      <c r="D397" s="44">
        <v>4.67</v>
      </c>
      <c r="E397" s="17"/>
    </row>
    <row r="398" spans="1:5" x14ac:dyDescent="0.2">
      <c r="A398" s="16" t="s">
        <v>863</v>
      </c>
      <c r="B398" s="46" t="s">
        <v>76</v>
      </c>
      <c r="C398" s="47">
        <v>1.3465</v>
      </c>
      <c r="D398" s="44">
        <v>2.1</v>
      </c>
      <c r="E398" s="17"/>
    </row>
    <row r="399" spans="1:5" x14ac:dyDescent="0.2">
      <c r="A399" s="16" t="s">
        <v>864</v>
      </c>
      <c r="B399" s="46" t="s">
        <v>77</v>
      </c>
      <c r="C399" s="47">
        <v>3.5305</v>
      </c>
      <c r="D399" s="44">
        <v>8.1</v>
      </c>
      <c r="E399" s="17"/>
    </row>
    <row r="400" spans="1:5" x14ac:dyDescent="0.2">
      <c r="A400" s="16" t="s">
        <v>865</v>
      </c>
      <c r="B400" s="46" t="s">
        <v>78</v>
      </c>
      <c r="C400" s="47">
        <v>1.673</v>
      </c>
      <c r="D400" s="44">
        <v>4.2699999999999996</v>
      </c>
      <c r="E400" s="17"/>
    </row>
    <row r="401" spans="1:5" x14ac:dyDescent="0.2">
      <c r="A401" s="16" t="s">
        <v>866</v>
      </c>
      <c r="B401" s="46" t="s">
        <v>79</v>
      </c>
      <c r="C401" s="47">
        <v>1.3863000000000001</v>
      </c>
      <c r="D401" s="44">
        <v>2.06</v>
      </c>
      <c r="E401" s="17"/>
    </row>
    <row r="402" spans="1:5" x14ac:dyDescent="0.2">
      <c r="A402" s="16" t="s">
        <v>867</v>
      </c>
      <c r="B402" s="46" t="s">
        <v>80</v>
      </c>
      <c r="C402" s="47">
        <v>3.7618999999999998</v>
      </c>
      <c r="D402" s="44">
        <v>9.9</v>
      </c>
      <c r="E402" s="17"/>
    </row>
    <row r="403" spans="1:5" x14ac:dyDescent="0.2">
      <c r="A403" s="16" t="s">
        <v>868</v>
      </c>
      <c r="B403" s="46" t="s">
        <v>81</v>
      </c>
      <c r="C403" s="47">
        <v>1.6527000000000001</v>
      </c>
      <c r="D403" s="44">
        <v>5.2</v>
      </c>
      <c r="E403" s="17"/>
    </row>
    <row r="404" spans="1:5" x14ac:dyDescent="0.2">
      <c r="A404" s="16" t="s">
        <v>869</v>
      </c>
      <c r="B404" s="46" t="s">
        <v>82</v>
      </c>
      <c r="C404" s="47">
        <v>1.5411999999999999</v>
      </c>
      <c r="D404" s="44">
        <v>2.4</v>
      </c>
      <c r="E404" s="17"/>
    </row>
    <row r="405" spans="1:5" x14ac:dyDescent="0.2">
      <c r="A405" s="16" t="s">
        <v>870</v>
      </c>
      <c r="B405" s="46" t="s">
        <v>83</v>
      </c>
      <c r="C405" s="47">
        <v>2.5958999999999999</v>
      </c>
      <c r="D405" s="44">
        <v>7.7</v>
      </c>
      <c r="E405" s="17"/>
    </row>
    <row r="406" spans="1:5" x14ac:dyDescent="0.2">
      <c r="A406" s="16" t="s">
        <v>871</v>
      </c>
      <c r="B406" s="46" t="s">
        <v>84</v>
      </c>
      <c r="C406" s="47">
        <v>1.3355999999999999</v>
      </c>
      <c r="D406" s="44">
        <v>2.6</v>
      </c>
      <c r="E406" s="17"/>
    </row>
    <row r="407" spans="1:5" x14ac:dyDescent="0.2">
      <c r="A407" s="16" t="s">
        <v>872</v>
      </c>
      <c r="B407" s="46" t="s">
        <v>85</v>
      </c>
      <c r="C407" s="47">
        <v>3.2454999999999998</v>
      </c>
      <c r="D407" s="44">
        <v>10</v>
      </c>
      <c r="E407" s="17"/>
    </row>
    <row r="408" spans="1:5" x14ac:dyDescent="0.2">
      <c r="A408" s="16" t="s">
        <v>873</v>
      </c>
      <c r="B408" s="46" t="s">
        <v>86</v>
      </c>
      <c r="C408" s="47">
        <v>1.2801</v>
      </c>
      <c r="D408" s="44">
        <v>4.2699999999999996</v>
      </c>
      <c r="E408" s="17"/>
    </row>
    <row r="409" spans="1:5" x14ac:dyDescent="0.2">
      <c r="A409" s="16" t="s">
        <v>874</v>
      </c>
      <c r="B409" s="46" t="s">
        <v>87</v>
      </c>
      <c r="C409" s="47">
        <v>1.2801</v>
      </c>
      <c r="D409" s="44">
        <v>2.9</v>
      </c>
      <c r="E409" s="17"/>
    </row>
    <row r="410" spans="1:5" x14ac:dyDescent="0.2">
      <c r="A410" s="16" t="s">
        <v>875</v>
      </c>
      <c r="B410" s="46" t="s">
        <v>88</v>
      </c>
      <c r="C410" s="47">
        <v>2.5657000000000001</v>
      </c>
      <c r="D410" s="44">
        <v>8.5</v>
      </c>
      <c r="E410" s="17"/>
    </row>
    <row r="411" spans="1:5" x14ac:dyDescent="0.2">
      <c r="A411" s="16" t="s">
        <v>876</v>
      </c>
      <c r="B411" s="46" t="s">
        <v>89</v>
      </c>
      <c r="C411" s="47">
        <v>1.7975000000000001</v>
      </c>
      <c r="D411" s="44">
        <v>5.6</v>
      </c>
      <c r="E411" s="17"/>
    </row>
    <row r="412" spans="1:5" x14ac:dyDescent="0.2">
      <c r="A412" s="16" t="s">
        <v>877</v>
      </c>
      <c r="B412" s="46" t="s">
        <v>90</v>
      </c>
      <c r="C412" s="47">
        <v>1.7894000000000001</v>
      </c>
      <c r="D412" s="44">
        <v>3</v>
      </c>
      <c r="E412" s="17"/>
    </row>
    <row r="413" spans="1:5" x14ac:dyDescent="0.2">
      <c r="A413" s="16" t="s">
        <v>878</v>
      </c>
      <c r="B413" s="46" t="s">
        <v>91</v>
      </c>
      <c r="C413" s="47">
        <v>1.4278</v>
      </c>
      <c r="D413" s="44">
        <v>4.7</v>
      </c>
      <c r="E413" s="17"/>
    </row>
    <row r="414" spans="1:5" x14ac:dyDescent="0.2">
      <c r="A414" s="16" t="s">
        <v>879</v>
      </c>
      <c r="B414" s="46" t="s">
        <v>92</v>
      </c>
      <c r="C414" s="47">
        <v>1.8785000000000001</v>
      </c>
      <c r="D414" s="44">
        <v>6</v>
      </c>
      <c r="E414" s="17"/>
    </row>
    <row r="415" spans="1:5" x14ac:dyDescent="0.2">
      <c r="A415" s="16" t="s">
        <v>880</v>
      </c>
      <c r="B415" s="46" t="s">
        <v>93</v>
      </c>
      <c r="C415" s="47">
        <v>1.4666999999999999</v>
      </c>
      <c r="D415" s="44">
        <v>2.8</v>
      </c>
      <c r="E415" s="17"/>
    </row>
    <row r="416" spans="1:5" x14ac:dyDescent="0.2">
      <c r="A416" s="16" t="s">
        <v>881</v>
      </c>
      <c r="B416" s="46" t="s">
        <v>94</v>
      </c>
      <c r="C416" s="47">
        <v>1.5373000000000001</v>
      </c>
      <c r="D416" s="44">
        <v>4.9000000000000004</v>
      </c>
      <c r="E416" s="17"/>
    </row>
    <row r="417" spans="1:5" x14ac:dyDescent="0.2">
      <c r="A417" s="16" t="s">
        <v>882</v>
      </c>
      <c r="B417" s="46" t="s">
        <v>95</v>
      </c>
      <c r="C417" s="47">
        <v>2.9249999999999998</v>
      </c>
      <c r="D417" s="44">
        <v>6.5</v>
      </c>
      <c r="E417" s="17"/>
    </row>
    <row r="418" spans="1:5" x14ac:dyDescent="0.2">
      <c r="A418" s="16" t="s">
        <v>883</v>
      </c>
      <c r="B418" s="46" t="s">
        <v>96</v>
      </c>
      <c r="C418" s="47">
        <v>1.7526999999999999</v>
      </c>
      <c r="D418" s="44">
        <v>3</v>
      </c>
      <c r="E418" s="17"/>
    </row>
    <row r="419" spans="1:5" x14ac:dyDescent="0.2">
      <c r="A419" s="16" t="s">
        <v>884</v>
      </c>
      <c r="B419" s="46" t="s">
        <v>97</v>
      </c>
      <c r="C419" s="47">
        <v>1.6271</v>
      </c>
      <c r="D419" s="44">
        <v>2.5</v>
      </c>
      <c r="E419" s="17"/>
    </row>
    <row r="420" spans="1:5" x14ac:dyDescent="0.2">
      <c r="A420" s="16" t="s">
        <v>885</v>
      </c>
      <c r="B420" s="46" t="s">
        <v>98</v>
      </c>
      <c r="C420" s="47">
        <v>1.2868999999999999</v>
      </c>
      <c r="D420" s="44">
        <v>4.5</v>
      </c>
      <c r="E420" s="17"/>
    </row>
    <row r="421" spans="1:5" x14ac:dyDescent="0.2">
      <c r="A421" s="16" t="s">
        <v>886</v>
      </c>
      <c r="B421" s="46" t="s">
        <v>99</v>
      </c>
      <c r="C421" s="47">
        <v>1.0459000000000001</v>
      </c>
      <c r="D421" s="44">
        <v>2.9</v>
      </c>
      <c r="E421" s="17"/>
    </row>
    <row r="422" spans="1:5" x14ac:dyDescent="0.2">
      <c r="A422" s="16" t="s">
        <v>887</v>
      </c>
      <c r="B422" s="46" t="s">
        <v>100</v>
      </c>
      <c r="C422" s="47">
        <v>3.1577000000000002</v>
      </c>
      <c r="D422" s="44">
        <v>8.5</v>
      </c>
      <c r="E422" s="17"/>
    </row>
    <row r="423" spans="1:5" x14ac:dyDescent="0.2">
      <c r="A423" s="16" t="s">
        <v>888</v>
      </c>
      <c r="B423" s="46" t="s">
        <v>101</v>
      </c>
      <c r="C423" s="47">
        <v>2.0598000000000001</v>
      </c>
      <c r="D423" s="44">
        <v>4.8</v>
      </c>
      <c r="E423" s="17"/>
    </row>
    <row r="424" spans="1:5" x14ac:dyDescent="0.2">
      <c r="A424" s="16" t="s">
        <v>889</v>
      </c>
      <c r="B424" s="46" t="s">
        <v>102</v>
      </c>
      <c r="C424" s="47">
        <v>0.9798</v>
      </c>
      <c r="D424" s="44">
        <v>2.44</v>
      </c>
      <c r="E424" s="17"/>
    </row>
    <row r="425" spans="1:5" x14ac:dyDescent="0.2">
      <c r="A425" s="16" t="s">
        <v>1559</v>
      </c>
      <c r="B425" s="46" t="s">
        <v>1562</v>
      </c>
      <c r="C425" s="47">
        <v>3.7753999999999999</v>
      </c>
      <c r="D425" s="44">
        <v>7.5</v>
      </c>
      <c r="E425" s="17"/>
    </row>
    <row r="426" spans="1:5" x14ac:dyDescent="0.2">
      <c r="A426" s="16" t="s">
        <v>1560</v>
      </c>
      <c r="B426" s="46" t="s">
        <v>1563</v>
      </c>
      <c r="C426" s="47">
        <v>1.3674999999999999</v>
      </c>
      <c r="D426" s="44">
        <v>3.61</v>
      </c>
      <c r="E426" s="17"/>
    </row>
    <row r="427" spans="1:5" x14ac:dyDescent="0.2">
      <c r="A427" s="16" t="s">
        <v>1561</v>
      </c>
      <c r="B427" s="46" t="s">
        <v>1564</v>
      </c>
      <c r="C427" s="47">
        <v>1.3674999999999999</v>
      </c>
      <c r="D427" s="44">
        <v>2.5</v>
      </c>
      <c r="E427" s="17"/>
    </row>
    <row r="428" spans="1:5" x14ac:dyDescent="0.2">
      <c r="A428" s="16" t="s">
        <v>1727</v>
      </c>
      <c r="B428" s="46" t="s">
        <v>1728</v>
      </c>
      <c r="C428" s="47">
        <v>3.0577999999999999</v>
      </c>
      <c r="D428" s="44">
        <v>7.3</v>
      </c>
      <c r="E428" s="17"/>
    </row>
    <row r="429" spans="1:5" x14ac:dyDescent="0.2">
      <c r="A429" s="16" t="s">
        <v>1729</v>
      </c>
      <c r="B429" s="46" t="s">
        <v>1730</v>
      </c>
      <c r="C429" s="47">
        <v>1.7539</v>
      </c>
      <c r="D429" s="44">
        <v>3.92</v>
      </c>
      <c r="E429" s="17"/>
    </row>
    <row r="430" spans="1:5" x14ac:dyDescent="0.2">
      <c r="A430" s="16" t="s">
        <v>890</v>
      </c>
      <c r="B430" s="46" t="s">
        <v>103</v>
      </c>
      <c r="C430" s="47">
        <v>1.4444999999999999</v>
      </c>
      <c r="D430" s="44">
        <v>5.4</v>
      </c>
      <c r="E430" s="17"/>
    </row>
    <row r="431" spans="1:5" x14ac:dyDescent="0.2">
      <c r="A431" s="16" t="s">
        <v>891</v>
      </c>
      <c r="B431" s="46" t="s">
        <v>104</v>
      </c>
      <c r="C431" s="47">
        <v>0.4879</v>
      </c>
      <c r="D431" s="44">
        <v>2</v>
      </c>
      <c r="E431" s="17"/>
    </row>
    <row r="432" spans="1:5" x14ac:dyDescent="0.2">
      <c r="A432" s="16" t="s">
        <v>892</v>
      </c>
      <c r="B432" s="46" t="s">
        <v>105</v>
      </c>
      <c r="C432" s="47">
        <v>1.306</v>
      </c>
      <c r="D432" s="44">
        <v>4.9000000000000004</v>
      </c>
      <c r="E432" s="17"/>
    </row>
    <row r="433" spans="1:5" x14ac:dyDescent="0.2">
      <c r="A433" s="16" t="s">
        <v>893</v>
      </c>
      <c r="B433" s="46" t="s">
        <v>106</v>
      </c>
      <c r="C433" s="47">
        <v>0.78700000000000003</v>
      </c>
      <c r="D433" s="44">
        <v>3.3</v>
      </c>
      <c r="E433" s="17"/>
    </row>
    <row r="434" spans="1:5" x14ac:dyDescent="0.2">
      <c r="A434" s="16" t="s">
        <v>894</v>
      </c>
      <c r="B434" s="46" t="s">
        <v>107</v>
      </c>
      <c r="C434" s="47">
        <v>1.0061</v>
      </c>
      <c r="D434" s="44">
        <v>3.9</v>
      </c>
      <c r="E434" s="17"/>
    </row>
    <row r="435" spans="1:5" x14ac:dyDescent="0.2">
      <c r="A435" s="16" t="s">
        <v>895</v>
      </c>
      <c r="B435" s="46" t="s">
        <v>108</v>
      </c>
      <c r="C435" s="47">
        <v>0.70509999999999995</v>
      </c>
      <c r="D435" s="44">
        <v>2.8</v>
      </c>
      <c r="E435" s="17"/>
    </row>
    <row r="436" spans="1:5" x14ac:dyDescent="0.2">
      <c r="A436" s="16" t="s">
        <v>896</v>
      </c>
      <c r="B436" s="46" t="s">
        <v>109</v>
      </c>
      <c r="C436" s="47">
        <v>2.0213999999999999</v>
      </c>
      <c r="D436" s="44">
        <v>8.1999999999999993</v>
      </c>
      <c r="E436" s="17"/>
    </row>
    <row r="437" spans="1:5" x14ac:dyDescent="0.2">
      <c r="A437" s="16" t="s">
        <v>897</v>
      </c>
      <c r="B437" s="46" t="s">
        <v>110</v>
      </c>
      <c r="C437" s="47">
        <v>1.3637999999999999</v>
      </c>
      <c r="D437" s="44">
        <v>5.7</v>
      </c>
      <c r="E437" s="17"/>
    </row>
    <row r="438" spans="1:5" x14ac:dyDescent="0.2">
      <c r="A438" s="16" t="s">
        <v>898</v>
      </c>
      <c r="B438" s="46" t="s">
        <v>111</v>
      </c>
      <c r="C438" s="47">
        <v>0.82850000000000001</v>
      </c>
      <c r="D438" s="44">
        <v>3.6</v>
      </c>
      <c r="E438" s="17"/>
    </row>
    <row r="439" spans="1:5" x14ac:dyDescent="0.2">
      <c r="A439" s="16" t="s">
        <v>899</v>
      </c>
      <c r="B439" s="46" t="s">
        <v>112</v>
      </c>
      <c r="C439" s="47">
        <v>1.8513999999999999</v>
      </c>
      <c r="D439" s="44">
        <v>6.8</v>
      </c>
      <c r="E439" s="17"/>
    </row>
    <row r="440" spans="1:5" x14ac:dyDescent="0.2">
      <c r="A440" s="16" t="s">
        <v>900</v>
      </c>
      <c r="B440" s="46" t="s">
        <v>113</v>
      </c>
      <c r="C440" s="47">
        <v>1.1029</v>
      </c>
      <c r="D440" s="44">
        <v>4.5</v>
      </c>
      <c r="E440" s="17"/>
    </row>
    <row r="441" spans="1:5" x14ac:dyDescent="0.2">
      <c r="A441" s="16" t="s">
        <v>901</v>
      </c>
      <c r="B441" s="46" t="s">
        <v>114</v>
      </c>
      <c r="C441" s="47">
        <v>0.78810000000000002</v>
      </c>
      <c r="D441" s="44">
        <v>3.1</v>
      </c>
      <c r="E441" s="17"/>
    </row>
    <row r="442" spans="1:5" x14ac:dyDescent="0.2">
      <c r="A442" s="16" t="s">
        <v>902</v>
      </c>
      <c r="B442" s="46" t="s">
        <v>115</v>
      </c>
      <c r="C442" s="47">
        <v>2.5407000000000002</v>
      </c>
      <c r="D442" s="44">
        <v>8.1</v>
      </c>
      <c r="E442" s="17"/>
    </row>
    <row r="443" spans="1:5" x14ac:dyDescent="0.2">
      <c r="A443" s="16" t="s">
        <v>903</v>
      </c>
      <c r="B443" s="46" t="s">
        <v>116</v>
      </c>
      <c r="C443" s="47">
        <v>1.2210000000000001</v>
      </c>
      <c r="D443" s="44">
        <v>4.4000000000000004</v>
      </c>
      <c r="E443" s="17"/>
    </row>
    <row r="444" spans="1:5" x14ac:dyDescent="0.2">
      <c r="A444" s="16" t="s">
        <v>904</v>
      </c>
      <c r="B444" s="46" t="s">
        <v>117</v>
      </c>
      <c r="C444" s="47">
        <v>0.76959999999999995</v>
      </c>
      <c r="D444" s="44">
        <v>3.82</v>
      </c>
      <c r="E444" s="17"/>
    </row>
    <row r="445" spans="1:5" x14ac:dyDescent="0.2">
      <c r="A445" s="16" t="s">
        <v>905</v>
      </c>
      <c r="B445" s="46" t="s">
        <v>118</v>
      </c>
      <c r="C445" s="47">
        <v>1.9646999999999999</v>
      </c>
      <c r="D445" s="44">
        <v>7.5</v>
      </c>
      <c r="E445" s="17"/>
    </row>
    <row r="446" spans="1:5" x14ac:dyDescent="0.2">
      <c r="A446" s="16" t="s">
        <v>906</v>
      </c>
      <c r="B446" s="46" t="s">
        <v>119</v>
      </c>
      <c r="C446" s="47">
        <v>1.2272000000000001</v>
      </c>
      <c r="D446" s="44">
        <v>5.0999999999999996</v>
      </c>
      <c r="E446" s="17"/>
    </row>
    <row r="447" spans="1:5" x14ac:dyDescent="0.2">
      <c r="A447" s="16" t="s">
        <v>907</v>
      </c>
      <c r="B447" s="46" t="s">
        <v>120</v>
      </c>
      <c r="C447" s="47">
        <v>1.0617000000000001</v>
      </c>
      <c r="D447" s="44">
        <v>3.6</v>
      </c>
      <c r="E447" s="17"/>
    </row>
    <row r="448" spans="1:5" x14ac:dyDescent="0.2">
      <c r="A448" s="16" t="s">
        <v>908</v>
      </c>
      <c r="B448" s="46" t="s">
        <v>121</v>
      </c>
      <c r="C448" s="47">
        <v>1.6948000000000001</v>
      </c>
      <c r="D448" s="44">
        <v>5.9</v>
      </c>
      <c r="E448" s="17"/>
    </row>
    <row r="449" spans="1:5" x14ac:dyDescent="0.2">
      <c r="A449" s="16" t="s">
        <v>909</v>
      </c>
      <c r="B449" s="46" t="s">
        <v>122</v>
      </c>
      <c r="C449" s="47">
        <v>0.8458</v>
      </c>
      <c r="D449" s="44">
        <v>3.14</v>
      </c>
      <c r="E449" s="17"/>
    </row>
    <row r="450" spans="1:5" x14ac:dyDescent="0.2">
      <c r="A450" s="16" t="s">
        <v>910</v>
      </c>
      <c r="B450" s="46" t="s">
        <v>123</v>
      </c>
      <c r="C450" s="47">
        <v>1.3429</v>
      </c>
      <c r="D450" s="44">
        <v>5.4</v>
      </c>
      <c r="E450" s="17"/>
    </row>
    <row r="451" spans="1:5" x14ac:dyDescent="0.2">
      <c r="A451" s="16" t="s">
        <v>911</v>
      </c>
      <c r="B451" s="46" t="s">
        <v>124</v>
      </c>
      <c r="C451" s="47">
        <v>0.62870000000000004</v>
      </c>
      <c r="D451" s="44">
        <v>4.13</v>
      </c>
      <c r="E451" s="17"/>
    </row>
    <row r="452" spans="1:5" x14ac:dyDescent="0.2">
      <c r="A452" s="16" t="s">
        <v>912</v>
      </c>
      <c r="B452" s="46" t="s">
        <v>125</v>
      </c>
      <c r="C452" s="47">
        <v>1.3482000000000001</v>
      </c>
      <c r="D452" s="44">
        <v>5</v>
      </c>
      <c r="E452" s="17"/>
    </row>
    <row r="453" spans="1:5" x14ac:dyDescent="0.2">
      <c r="A453" s="16" t="s">
        <v>913</v>
      </c>
      <c r="B453" s="46" t="s">
        <v>126</v>
      </c>
      <c r="C453" s="47">
        <v>0.81830000000000003</v>
      </c>
      <c r="D453" s="44">
        <v>3.1</v>
      </c>
      <c r="E453" s="17"/>
    </row>
    <row r="454" spans="1:5" x14ac:dyDescent="0.2">
      <c r="A454" s="16" t="s">
        <v>914</v>
      </c>
      <c r="B454" s="46" t="s">
        <v>127</v>
      </c>
      <c r="C454" s="47">
        <v>1.4501999999999999</v>
      </c>
      <c r="D454" s="44">
        <v>5.9</v>
      </c>
      <c r="E454" s="17"/>
    </row>
    <row r="455" spans="1:5" x14ac:dyDescent="0.2">
      <c r="A455" s="16" t="s">
        <v>915</v>
      </c>
      <c r="B455" s="46" t="s">
        <v>128</v>
      </c>
      <c r="C455" s="47">
        <v>0.64129999999999998</v>
      </c>
      <c r="D455" s="44">
        <v>2.96</v>
      </c>
      <c r="E455" s="17"/>
    </row>
    <row r="456" spans="1:5" x14ac:dyDescent="0.2">
      <c r="A456" s="16" t="s">
        <v>916</v>
      </c>
      <c r="B456" s="46" t="s">
        <v>129</v>
      </c>
      <c r="C456" s="47">
        <v>1.8078000000000001</v>
      </c>
      <c r="D456" s="44">
        <v>6.7</v>
      </c>
      <c r="E456" s="17"/>
    </row>
    <row r="457" spans="1:5" x14ac:dyDescent="0.2">
      <c r="A457" s="16" t="s">
        <v>917</v>
      </c>
      <c r="B457" s="46" t="s">
        <v>130</v>
      </c>
      <c r="C457" s="47">
        <v>1.1095999999999999</v>
      </c>
      <c r="D457" s="44">
        <v>4.9000000000000004</v>
      </c>
      <c r="E457" s="17"/>
    </row>
    <row r="458" spans="1:5" x14ac:dyDescent="0.2">
      <c r="A458" s="16" t="s">
        <v>918</v>
      </c>
      <c r="B458" s="46" t="s">
        <v>131</v>
      </c>
      <c r="C458" s="47">
        <v>0.80030000000000001</v>
      </c>
      <c r="D458" s="44">
        <v>3.9</v>
      </c>
      <c r="E458" s="17"/>
    </row>
    <row r="459" spans="1:5" x14ac:dyDescent="0.2">
      <c r="A459" s="16" t="s">
        <v>919</v>
      </c>
      <c r="B459" s="46" t="s">
        <v>132</v>
      </c>
      <c r="C459" s="47">
        <v>1.4815</v>
      </c>
      <c r="D459" s="44">
        <v>5.3</v>
      </c>
      <c r="E459" s="17"/>
    </row>
    <row r="460" spans="1:5" x14ac:dyDescent="0.2">
      <c r="A460" s="16" t="s">
        <v>920</v>
      </c>
      <c r="B460" s="46" t="s">
        <v>133</v>
      </c>
      <c r="C460" s="47">
        <v>0.69499999999999995</v>
      </c>
      <c r="D460" s="44">
        <v>1.6</v>
      </c>
      <c r="E460" s="17"/>
    </row>
    <row r="461" spans="1:5" x14ac:dyDescent="0.2">
      <c r="A461" s="16" t="s">
        <v>921</v>
      </c>
      <c r="B461" s="46" t="s">
        <v>134</v>
      </c>
      <c r="C461" s="47">
        <v>1.5731999999999999</v>
      </c>
      <c r="D461" s="44">
        <v>6.1</v>
      </c>
      <c r="E461" s="17"/>
    </row>
    <row r="462" spans="1:5" x14ac:dyDescent="0.2">
      <c r="A462" s="16" t="s">
        <v>922</v>
      </c>
      <c r="B462" s="46" t="s">
        <v>135</v>
      </c>
      <c r="C462" s="47">
        <v>1</v>
      </c>
      <c r="D462" s="44">
        <v>4.0999999999999996</v>
      </c>
      <c r="E462" s="17"/>
    </row>
    <row r="463" spans="1:5" x14ac:dyDescent="0.2">
      <c r="A463" s="16" t="s">
        <v>923</v>
      </c>
      <c r="B463" s="46" t="s">
        <v>136</v>
      </c>
      <c r="C463" s="47">
        <v>0.75219999999999998</v>
      </c>
      <c r="D463" s="44">
        <v>3</v>
      </c>
      <c r="E463" s="17"/>
    </row>
    <row r="464" spans="1:5" x14ac:dyDescent="0.2">
      <c r="A464" s="16" t="s">
        <v>1546</v>
      </c>
      <c r="B464" s="46" t="s">
        <v>1549</v>
      </c>
      <c r="C464" s="47">
        <v>2.9544000000000001</v>
      </c>
      <c r="D464" s="44">
        <v>9.9</v>
      </c>
      <c r="E464" s="17"/>
    </row>
    <row r="465" spans="1:5" x14ac:dyDescent="0.2">
      <c r="A465" s="16" t="s">
        <v>1547</v>
      </c>
      <c r="B465" s="46" t="s">
        <v>1550</v>
      </c>
      <c r="C465" s="47">
        <v>1.4229000000000001</v>
      </c>
      <c r="D465" s="44">
        <v>6.89</v>
      </c>
      <c r="E465" s="17"/>
    </row>
    <row r="466" spans="1:5" x14ac:dyDescent="0.2">
      <c r="A466" s="16" t="s">
        <v>1548</v>
      </c>
      <c r="B466" s="46" t="s">
        <v>1551</v>
      </c>
      <c r="C466" s="47">
        <v>1.2190000000000001</v>
      </c>
      <c r="D466" s="44">
        <v>3.7</v>
      </c>
      <c r="E466" s="17"/>
    </row>
    <row r="467" spans="1:5" x14ac:dyDescent="0.2">
      <c r="A467" s="16" t="s">
        <v>924</v>
      </c>
      <c r="B467" s="46" t="s">
        <v>137</v>
      </c>
      <c r="C467" s="47">
        <v>5.9455999999999998</v>
      </c>
      <c r="D467" s="44">
        <v>15.8</v>
      </c>
      <c r="E467" s="17"/>
    </row>
    <row r="468" spans="1:5" x14ac:dyDescent="0.2">
      <c r="A468" s="16" t="s">
        <v>925</v>
      </c>
      <c r="B468" s="46" t="s">
        <v>138</v>
      </c>
      <c r="C468" s="47">
        <v>1.7557</v>
      </c>
      <c r="D468" s="44">
        <v>9.3800000000000008</v>
      </c>
      <c r="E468" s="17"/>
    </row>
    <row r="469" spans="1:5" x14ac:dyDescent="0.2">
      <c r="A469" s="16" t="s">
        <v>926</v>
      </c>
      <c r="B469" s="46" t="s">
        <v>139</v>
      </c>
      <c r="C469" s="47">
        <v>1.7557</v>
      </c>
      <c r="D469" s="44">
        <v>5.9</v>
      </c>
      <c r="E469" s="17"/>
    </row>
    <row r="470" spans="1:5" x14ac:dyDescent="0.2">
      <c r="A470" s="16" t="s">
        <v>927</v>
      </c>
      <c r="B470" s="46" t="s">
        <v>140</v>
      </c>
      <c r="C470" s="47">
        <v>5.7213000000000003</v>
      </c>
      <c r="D470" s="44">
        <v>14.6</v>
      </c>
      <c r="E470" s="17"/>
    </row>
    <row r="471" spans="1:5" x14ac:dyDescent="0.2">
      <c r="A471" s="16" t="s">
        <v>928</v>
      </c>
      <c r="B471" s="46" t="s">
        <v>141</v>
      </c>
      <c r="C471" s="47">
        <v>2.6522000000000001</v>
      </c>
      <c r="D471" s="44">
        <v>6.5</v>
      </c>
      <c r="E471" s="17"/>
    </row>
    <row r="472" spans="1:5" x14ac:dyDescent="0.2">
      <c r="A472" s="16" t="s">
        <v>929</v>
      </c>
      <c r="B472" s="46" t="s">
        <v>142</v>
      </c>
      <c r="C472" s="47">
        <v>1.7343999999999999</v>
      </c>
      <c r="D472" s="44">
        <v>3.7</v>
      </c>
      <c r="E472" s="17"/>
    </row>
    <row r="473" spans="1:5" x14ac:dyDescent="0.2">
      <c r="A473" s="16" t="s">
        <v>930</v>
      </c>
      <c r="B473" s="46" t="s">
        <v>143</v>
      </c>
      <c r="C473" s="47">
        <v>3.1920000000000002</v>
      </c>
      <c r="D473" s="44">
        <v>9.8000000000000007</v>
      </c>
      <c r="E473" s="17"/>
    </row>
    <row r="474" spans="1:5" x14ac:dyDescent="0.2">
      <c r="A474" s="16" t="s">
        <v>931</v>
      </c>
      <c r="B474" s="46" t="s">
        <v>144</v>
      </c>
      <c r="C474" s="47">
        <v>1.2943</v>
      </c>
      <c r="D474" s="44">
        <v>3.94</v>
      </c>
      <c r="E474" s="17"/>
    </row>
    <row r="475" spans="1:5" x14ac:dyDescent="0.2">
      <c r="A475" s="16" t="s">
        <v>932</v>
      </c>
      <c r="B475" s="46" t="s">
        <v>145</v>
      </c>
      <c r="C475" s="47">
        <v>1.2943</v>
      </c>
      <c r="D475" s="44">
        <v>2.6</v>
      </c>
      <c r="E475" s="17"/>
    </row>
    <row r="476" spans="1:5" x14ac:dyDescent="0.2">
      <c r="A476" s="16" t="s">
        <v>933</v>
      </c>
      <c r="B476" s="46" t="s">
        <v>146</v>
      </c>
      <c r="C476" s="47">
        <v>1.9596</v>
      </c>
      <c r="D476" s="44">
        <v>3.4</v>
      </c>
      <c r="E476" s="17"/>
    </row>
    <row r="477" spans="1:5" x14ac:dyDescent="0.2">
      <c r="A477" s="16" t="s">
        <v>934</v>
      </c>
      <c r="B477" s="46" t="s">
        <v>147</v>
      </c>
      <c r="C477" s="47">
        <v>1.5301</v>
      </c>
      <c r="D477" s="44">
        <v>2</v>
      </c>
      <c r="E477" s="17"/>
    </row>
    <row r="478" spans="1:5" x14ac:dyDescent="0.2">
      <c r="A478" s="16" t="s">
        <v>935</v>
      </c>
      <c r="B478" s="46" t="s">
        <v>148</v>
      </c>
      <c r="C478" s="47">
        <v>2.1631</v>
      </c>
      <c r="D478" s="44">
        <v>4.7</v>
      </c>
      <c r="E478" s="17"/>
    </row>
    <row r="479" spans="1:5" x14ac:dyDescent="0.2">
      <c r="A479" s="16" t="s">
        <v>936</v>
      </c>
      <c r="B479" s="46" t="s">
        <v>149</v>
      </c>
      <c r="C479" s="47">
        <v>1.8647</v>
      </c>
      <c r="D479" s="44">
        <v>2.5</v>
      </c>
      <c r="E479" s="17"/>
    </row>
    <row r="480" spans="1:5" x14ac:dyDescent="0.2">
      <c r="A480" s="16" t="s">
        <v>937</v>
      </c>
      <c r="B480" s="46" t="s">
        <v>150</v>
      </c>
      <c r="C480" s="47">
        <v>1.8068</v>
      </c>
      <c r="D480" s="44">
        <v>7.5</v>
      </c>
      <c r="E480" s="17"/>
    </row>
    <row r="481" spans="1:5" x14ac:dyDescent="0.2">
      <c r="A481" s="16" t="s">
        <v>938</v>
      </c>
      <c r="B481" s="46" t="s">
        <v>151</v>
      </c>
      <c r="C481" s="47">
        <v>1.1666000000000001</v>
      </c>
      <c r="D481" s="44">
        <v>5.3</v>
      </c>
      <c r="E481" s="17"/>
    </row>
    <row r="482" spans="1:5" x14ac:dyDescent="0.2">
      <c r="A482" s="16" t="s">
        <v>939</v>
      </c>
      <c r="B482" s="46" t="s">
        <v>152</v>
      </c>
      <c r="C482" s="47">
        <v>0.78380000000000005</v>
      </c>
      <c r="D482" s="44">
        <v>3.8</v>
      </c>
      <c r="E482" s="17"/>
    </row>
    <row r="483" spans="1:5" x14ac:dyDescent="0.2">
      <c r="A483" s="16" t="s">
        <v>940</v>
      </c>
      <c r="B483" s="46" t="s">
        <v>153</v>
      </c>
      <c r="C483" s="47">
        <v>2.1688000000000001</v>
      </c>
      <c r="D483" s="44">
        <v>7.7</v>
      </c>
      <c r="E483" s="17"/>
    </row>
    <row r="484" spans="1:5" x14ac:dyDescent="0.2">
      <c r="A484" s="16" t="s">
        <v>941</v>
      </c>
      <c r="B484" s="46" t="s">
        <v>154</v>
      </c>
      <c r="C484" s="47">
        <v>1.1057999999999999</v>
      </c>
      <c r="D484" s="44">
        <v>4.5999999999999996</v>
      </c>
      <c r="E484" s="17"/>
    </row>
    <row r="485" spans="1:5" x14ac:dyDescent="0.2">
      <c r="A485" s="16" t="s">
        <v>942</v>
      </c>
      <c r="B485" s="46" t="s">
        <v>155</v>
      </c>
      <c r="C485" s="47">
        <v>1.7055</v>
      </c>
      <c r="D485" s="44">
        <v>6.5</v>
      </c>
      <c r="E485" s="17"/>
    </row>
    <row r="486" spans="1:5" x14ac:dyDescent="0.2">
      <c r="A486" s="16" t="s">
        <v>943</v>
      </c>
      <c r="B486" s="46" t="s">
        <v>156</v>
      </c>
      <c r="C486" s="47">
        <v>1.0818000000000001</v>
      </c>
      <c r="D486" s="44">
        <v>4.3</v>
      </c>
      <c r="E486" s="17"/>
    </row>
    <row r="487" spans="1:5" x14ac:dyDescent="0.2">
      <c r="A487" s="16" t="s">
        <v>944</v>
      </c>
      <c r="B487" s="46" t="s">
        <v>157</v>
      </c>
      <c r="C487" s="47">
        <v>0.75719999999999998</v>
      </c>
      <c r="D487" s="44">
        <v>2.4</v>
      </c>
      <c r="E487" s="17"/>
    </row>
    <row r="488" spans="1:5" x14ac:dyDescent="0.2">
      <c r="A488" s="16" t="s">
        <v>945</v>
      </c>
      <c r="B488" s="46" t="s">
        <v>158</v>
      </c>
      <c r="C488" s="47">
        <v>1.0544</v>
      </c>
      <c r="D488" s="44">
        <v>4.3</v>
      </c>
      <c r="E488" s="17"/>
    </row>
    <row r="489" spans="1:5" x14ac:dyDescent="0.2">
      <c r="A489" s="16" t="s">
        <v>946</v>
      </c>
      <c r="B489" s="46" t="s">
        <v>159</v>
      </c>
      <c r="C489" s="47">
        <v>0.71289999999999998</v>
      </c>
      <c r="D489" s="44">
        <v>3.1</v>
      </c>
      <c r="E489" s="17"/>
    </row>
    <row r="490" spans="1:5" x14ac:dyDescent="0.2">
      <c r="A490" s="16" t="s">
        <v>947</v>
      </c>
      <c r="B490" s="46" t="s">
        <v>160</v>
      </c>
      <c r="C490" s="47">
        <v>1.4596</v>
      </c>
      <c r="D490" s="44">
        <v>5.9</v>
      </c>
      <c r="E490" s="17"/>
    </row>
    <row r="491" spans="1:5" x14ac:dyDescent="0.2">
      <c r="A491" s="16" t="s">
        <v>948</v>
      </c>
      <c r="B491" s="46" t="s">
        <v>161</v>
      </c>
      <c r="C491" s="47">
        <v>0.58989999999999998</v>
      </c>
      <c r="D491" s="44">
        <v>3.1</v>
      </c>
      <c r="E491" s="17"/>
    </row>
    <row r="492" spans="1:5" x14ac:dyDescent="0.2">
      <c r="A492" s="16" t="s">
        <v>949</v>
      </c>
      <c r="B492" s="46" t="s">
        <v>162</v>
      </c>
      <c r="C492" s="47">
        <v>1.5285</v>
      </c>
      <c r="D492" s="44">
        <v>5.3</v>
      </c>
      <c r="E492" s="17"/>
    </row>
    <row r="493" spans="1:5" x14ac:dyDescent="0.2">
      <c r="A493" s="16" t="s">
        <v>950</v>
      </c>
      <c r="B493" s="46" t="s">
        <v>163</v>
      </c>
      <c r="C493" s="47">
        <v>0.92200000000000004</v>
      </c>
      <c r="D493" s="44">
        <v>3.2</v>
      </c>
      <c r="E493" s="17"/>
    </row>
    <row r="494" spans="1:5" x14ac:dyDescent="0.2">
      <c r="A494" s="16" t="s">
        <v>951</v>
      </c>
      <c r="B494" s="46" t="s">
        <v>164</v>
      </c>
      <c r="C494" s="47">
        <v>1.5545</v>
      </c>
      <c r="D494" s="44">
        <v>6.1</v>
      </c>
      <c r="E494" s="17"/>
    </row>
    <row r="495" spans="1:5" x14ac:dyDescent="0.2">
      <c r="A495" s="16" t="s">
        <v>952</v>
      </c>
      <c r="B495" s="46" t="s">
        <v>165</v>
      </c>
      <c r="C495" s="47">
        <v>0.56430000000000002</v>
      </c>
      <c r="D495" s="44">
        <v>3</v>
      </c>
      <c r="E495" s="17"/>
    </row>
    <row r="496" spans="1:5" x14ac:dyDescent="0.2">
      <c r="A496" s="16" t="s">
        <v>953</v>
      </c>
      <c r="B496" s="46" t="s">
        <v>166</v>
      </c>
      <c r="C496" s="47">
        <v>2.38</v>
      </c>
      <c r="D496" s="44">
        <v>4.4000000000000004</v>
      </c>
      <c r="E496" s="17"/>
    </row>
    <row r="497" spans="1:5" x14ac:dyDescent="0.2">
      <c r="A497" s="16" t="s">
        <v>954</v>
      </c>
      <c r="B497" s="46" t="s">
        <v>167</v>
      </c>
      <c r="C497" s="47">
        <v>0.98170000000000002</v>
      </c>
      <c r="D497" s="44">
        <v>2.2000000000000002</v>
      </c>
      <c r="E497" s="17"/>
    </row>
    <row r="498" spans="1:5" x14ac:dyDescent="0.2">
      <c r="A498" s="16" t="s">
        <v>955</v>
      </c>
      <c r="B498" s="46" t="s">
        <v>168</v>
      </c>
      <c r="C498" s="47">
        <v>3.8127</v>
      </c>
      <c r="D498" s="44">
        <v>12</v>
      </c>
      <c r="E498" s="17"/>
    </row>
    <row r="499" spans="1:5" x14ac:dyDescent="0.2">
      <c r="A499" s="16" t="s">
        <v>956</v>
      </c>
      <c r="B499" s="46" t="s">
        <v>169</v>
      </c>
      <c r="C499" s="47">
        <v>1.5981000000000001</v>
      </c>
      <c r="D499" s="44">
        <v>6.81</v>
      </c>
      <c r="E499" s="17"/>
    </row>
    <row r="500" spans="1:5" x14ac:dyDescent="0.2">
      <c r="A500" s="16" t="s">
        <v>957</v>
      </c>
      <c r="B500" s="46" t="s">
        <v>170</v>
      </c>
      <c r="C500" s="47">
        <v>1.1879</v>
      </c>
      <c r="D500" s="44">
        <v>4</v>
      </c>
      <c r="E500" s="17"/>
    </row>
    <row r="501" spans="1:5" x14ac:dyDescent="0.2">
      <c r="A501" s="16" t="s">
        <v>958</v>
      </c>
      <c r="B501" s="46" t="s">
        <v>171</v>
      </c>
      <c r="C501" s="47">
        <v>2.9287000000000001</v>
      </c>
      <c r="D501" s="44">
        <v>4.7</v>
      </c>
      <c r="E501" s="17"/>
    </row>
    <row r="502" spans="1:5" x14ac:dyDescent="0.2">
      <c r="A502" s="16" t="s">
        <v>959</v>
      </c>
      <c r="B502" s="46" t="s">
        <v>172</v>
      </c>
      <c r="C502" s="47">
        <v>1.0787</v>
      </c>
      <c r="D502" s="44">
        <v>2.5299999999999998</v>
      </c>
      <c r="E502" s="17"/>
    </row>
    <row r="503" spans="1:5" x14ac:dyDescent="0.2">
      <c r="A503" s="16" t="s">
        <v>960</v>
      </c>
      <c r="B503" s="46" t="s">
        <v>173</v>
      </c>
      <c r="C503" s="47">
        <v>1.0256000000000001</v>
      </c>
      <c r="D503" s="44">
        <v>1.62</v>
      </c>
      <c r="E503" s="17"/>
    </row>
    <row r="504" spans="1:5" x14ac:dyDescent="0.2">
      <c r="A504" s="16" t="s">
        <v>961</v>
      </c>
      <c r="B504" s="46" t="s">
        <v>174</v>
      </c>
      <c r="C504" s="47">
        <v>3.6674000000000002</v>
      </c>
      <c r="D504" s="44">
        <v>11.6</v>
      </c>
      <c r="E504" s="17"/>
    </row>
    <row r="505" spans="1:5" x14ac:dyDescent="0.2">
      <c r="A505" s="16" t="s">
        <v>962</v>
      </c>
      <c r="B505" s="46" t="s">
        <v>175</v>
      </c>
      <c r="C505" s="47">
        <v>1.9087000000000001</v>
      </c>
      <c r="D505" s="44">
        <v>6.6</v>
      </c>
      <c r="E505" s="17"/>
    </row>
    <row r="506" spans="1:5" x14ac:dyDescent="0.2">
      <c r="A506" s="16" t="s">
        <v>963</v>
      </c>
      <c r="B506" s="46" t="s">
        <v>176</v>
      </c>
      <c r="C506" s="47">
        <v>1.0017</v>
      </c>
      <c r="D506" s="44">
        <v>3.1</v>
      </c>
      <c r="E506" s="17"/>
    </row>
    <row r="507" spans="1:5" x14ac:dyDescent="0.2">
      <c r="A507" s="16" t="s">
        <v>964</v>
      </c>
      <c r="B507" s="46" t="s">
        <v>177</v>
      </c>
      <c r="C507" s="47">
        <v>2.9140000000000001</v>
      </c>
      <c r="D507" s="44">
        <v>7.2</v>
      </c>
      <c r="E507" s="17"/>
    </row>
    <row r="508" spans="1:5" x14ac:dyDescent="0.2">
      <c r="A508" s="16" t="s">
        <v>965</v>
      </c>
      <c r="B508" s="46" t="s">
        <v>178</v>
      </c>
      <c r="C508" s="47">
        <v>1.6398999999999999</v>
      </c>
      <c r="D508" s="44">
        <v>2.9</v>
      </c>
      <c r="E508" s="17"/>
    </row>
    <row r="509" spans="1:5" x14ac:dyDescent="0.2">
      <c r="A509" s="16" t="s">
        <v>966</v>
      </c>
      <c r="B509" s="46" t="s">
        <v>179</v>
      </c>
      <c r="C509" s="47">
        <v>0.78139999999999998</v>
      </c>
      <c r="D509" s="44">
        <v>2.8</v>
      </c>
      <c r="E509" s="17"/>
    </row>
    <row r="510" spans="1:5" x14ac:dyDescent="0.2">
      <c r="A510" s="16" t="s">
        <v>967</v>
      </c>
      <c r="B510" s="46" t="s">
        <v>180</v>
      </c>
      <c r="C510" s="47">
        <v>3.6913999999999998</v>
      </c>
      <c r="D510" s="44">
        <v>10.5</v>
      </c>
      <c r="E510" s="17"/>
    </row>
    <row r="511" spans="1:5" x14ac:dyDescent="0.2">
      <c r="A511" s="16" t="s">
        <v>968</v>
      </c>
      <c r="B511" s="46" t="s">
        <v>181</v>
      </c>
      <c r="C511" s="47">
        <v>2.2725</v>
      </c>
      <c r="D511" s="44">
        <v>7.1</v>
      </c>
      <c r="E511" s="17"/>
    </row>
    <row r="512" spans="1:5" x14ac:dyDescent="0.2">
      <c r="A512" s="16" t="s">
        <v>969</v>
      </c>
      <c r="B512" s="46" t="s">
        <v>182</v>
      </c>
      <c r="C512" s="47">
        <v>1.4221999999999999</v>
      </c>
      <c r="D512" s="44">
        <v>2.9</v>
      </c>
      <c r="E512" s="17"/>
    </row>
    <row r="513" spans="1:5" x14ac:dyDescent="0.2">
      <c r="A513" s="16" t="s">
        <v>970</v>
      </c>
      <c r="B513" s="46" t="s">
        <v>183</v>
      </c>
      <c r="C513" s="47">
        <v>0.95940000000000003</v>
      </c>
      <c r="D513" s="44">
        <v>3.75</v>
      </c>
      <c r="E513" s="17"/>
    </row>
    <row r="514" spans="1:5" x14ac:dyDescent="0.2">
      <c r="A514" s="16" t="s">
        <v>971</v>
      </c>
      <c r="B514" s="46" t="s">
        <v>184</v>
      </c>
      <c r="C514" s="47">
        <v>0.61919999999999997</v>
      </c>
      <c r="D514" s="44">
        <v>2.5499999999999998</v>
      </c>
      <c r="E514" s="17"/>
    </row>
    <row r="515" spans="1:5" x14ac:dyDescent="0.2">
      <c r="A515" s="16" t="s">
        <v>972</v>
      </c>
      <c r="B515" s="46" t="s">
        <v>185</v>
      </c>
      <c r="C515" s="47">
        <v>0.45479999999999998</v>
      </c>
      <c r="D515" s="44">
        <v>2.04</v>
      </c>
      <c r="E515" s="17"/>
    </row>
    <row r="516" spans="1:5" x14ac:dyDescent="0.2">
      <c r="A516" s="16" t="s">
        <v>973</v>
      </c>
      <c r="B516" s="46" t="s">
        <v>186</v>
      </c>
      <c r="C516" s="47">
        <v>1.0001</v>
      </c>
      <c r="D516" s="44">
        <v>4.26</v>
      </c>
      <c r="E516" s="17"/>
    </row>
    <row r="517" spans="1:5" x14ac:dyDescent="0.2">
      <c r="A517" s="16" t="s">
        <v>974</v>
      </c>
      <c r="B517" s="46" t="s">
        <v>187</v>
      </c>
      <c r="C517" s="47">
        <v>0.65549999999999997</v>
      </c>
      <c r="D517" s="44">
        <v>3.38</v>
      </c>
      <c r="E517" s="17"/>
    </row>
    <row r="518" spans="1:5" x14ac:dyDescent="0.2">
      <c r="A518" s="16" t="s">
        <v>975</v>
      </c>
      <c r="B518" s="46" t="s">
        <v>188</v>
      </c>
      <c r="C518" s="47">
        <v>1.4213</v>
      </c>
      <c r="D518" s="44">
        <v>4.9000000000000004</v>
      </c>
      <c r="E518" s="17"/>
    </row>
    <row r="519" spans="1:5" x14ac:dyDescent="0.2">
      <c r="A519" s="16" t="s">
        <v>976</v>
      </c>
      <c r="B519" s="46" t="s">
        <v>189</v>
      </c>
      <c r="C519" s="47">
        <v>1.6647000000000001</v>
      </c>
      <c r="D519" s="44">
        <v>6.4</v>
      </c>
      <c r="E519" s="17"/>
    </row>
    <row r="520" spans="1:5" x14ac:dyDescent="0.2">
      <c r="A520" s="16" t="s">
        <v>977</v>
      </c>
      <c r="B520" s="46" t="s">
        <v>190</v>
      </c>
      <c r="C520" s="47">
        <v>1.0321</v>
      </c>
      <c r="D520" s="44">
        <v>4.3</v>
      </c>
      <c r="E520" s="17"/>
    </row>
    <row r="521" spans="1:5" x14ac:dyDescent="0.2">
      <c r="A521" s="16" t="s">
        <v>978</v>
      </c>
      <c r="B521" s="46" t="s">
        <v>191</v>
      </c>
      <c r="C521" s="47">
        <v>0.75209999999999999</v>
      </c>
      <c r="D521" s="44">
        <v>3.1</v>
      </c>
      <c r="E521" s="17"/>
    </row>
    <row r="522" spans="1:5" x14ac:dyDescent="0.2">
      <c r="A522" s="16" t="s">
        <v>1731</v>
      </c>
      <c r="B522" s="46" t="s">
        <v>1732</v>
      </c>
      <c r="C522" s="47">
        <v>4.7032999999999996</v>
      </c>
      <c r="D522" s="44">
        <v>8.1</v>
      </c>
      <c r="E522" s="17"/>
    </row>
    <row r="523" spans="1:5" x14ac:dyDescent="0.2">
      <c r="A523" s="16" t="s">
        <v>1733</v>
      </c>
      <c r="B523" s="46" t="s">
        <v>1734</v>
      </c>
      <c r="C523" s="47">
        <v>3.5916000000000001</v>
      </c>
      <c r="D523" s="44">
        <v>6.4</v>
      </c>
      <c r="E523" s="17"/>
    </row>
    <row r="524" spans="1:5" x14ac:dyDescent="0.2">
      <c r="A524" s="16" t="s">
        <v>979</v>
      </c>
      <c r="B524" s="46" t="s">
        <v>192</v>
      </c>
      <c r="C524" s="47">
        <v>5.1604999999999999</v>
      </c>
      <c r="D524" s="44">
        <v>7.33</v>
      </c>
      <c r="E524" s="17"/>
    </row>
    <row r="525" spans="1:5" x14ac:dyDescent="0.2">
      <c r="A525" s="16" t="s">
        <v>980</v>
      </c>
      <c r="B525" s="46" t="s">
        <v>193</v>
      </c>
      <c r="C525" s="47">
        <v>5.6277999999999997</v>
      </c>
      <c r="D525" s="44">
        <v>13.1</v>
      </c>
      <c r="E525" s="17"/>
    </row>
    <row r="526" spans="1:5" x14ac:dyDescent="0.2">
      <c r="A526" s="16" t="s">
        <v>981</v>
      </c>
      <c r="B526" s="46" t="s">
        <v>194</v>
      </c>
      <c r="C526" s="47">
        <v>2.8788999999999998</v>
      </c>
      <c r="D526" s="44">
        <v>6.4</v>
      </c>
      <c r="E526" s="17"/>
    </row>
    <row r="527" spans="1:5" x14ac:dyDescent="0.2">
      <c r="A527" s="16" t="s">
        <v>982</v>
      </c>
      <c r="B527" s="46" t="s">
        <v>195</v>
      </c>
      <c r="C527" s="47">
        <v>2.1863000000000001</v>
      </c>
      <c r="D527" s="44">
        <v>4.0999999999999996</v>
      </c>
      <c r="E527" s="17"/>
    </row>
    <row r="528" spans="1:5" x14ac:dyDescent="0.2">
      <c r="A528" s="16" t="s">
        <v>983</v>
      </c>
      <c r="B528" s="46" t="s">
        <v>196</v>
      </c>
      <c r="C528" s="47">
        <v>3.3475999999999999</v>
      </c>
      <c r="D528" s="44">
        <v>7.6</v>
      </c>
      <c r="E528" s="17"/>
    </row>
    <row r="529" spans="1:5" x14ac:dyDescent="0.2">
      <c r="A529" s="16" t="s">
        <v>984</v>
      </c>
      <c r="B529" s="46" t="s">
        <v>197</v>
      </c>
      <c r="C529" s="47">
        <v>1.3089</v>
      </c>
      <c r="D529" s="44">
        <v>2.83</v>
      </c>
      <c r="E529" s="17"/>
    </row>
    <row r="530" spans="1:5" x14ac:dyDescent="0.2">
      <c r="A530" s="16" t="s">
        <v>985</v>
      </c>
      <c r="B530" s="46" t="s">
        <v>198</v>
      </c>
      <c r="C530" s="47">
        <v>1.3089</v>
      </c>
      <c r="D530" s="44">
        <v>2.1</v>
      </c>
      <c r="E530" s="17"/>
    </row>
    <row r="531" spans="1:5" x14ac:dyDescent="0.2">
      <c r="A531" s="16" t="s">
        <v>986</v>
      </c>
      <c r="B531" s="46" t="s">
        <v>199</v>
      </c>
      <c r="C531" s="47">
        <v>2.6099000000000001</v>
      </c>
      <c r="D531" s="44">
        <v>7.9</v>
      </c>
      <c r="E531" s="17"/>
    </row>
    <row r="532" spans="1:5" x14ac:dyDescent="0.2">
      <c r="A532" s="16" t="s">
        <v>987</v>
      </c>
      <c r="B532" s="46" t="s">
        <v>200</v>
      </c>
      <c r="C532" s="47">
        <v>0.97389999999999999</v>
      </c>
      <c r="D532" s="44">
        <v>2.84</v>
      </c>
      <c r="E532" s="17"/>
    </row>
    <row r="533" spans="1:5" x14ac:dyDescent="0.2">
      <c r="A533" s="16" t="s">
        <v>988</v>
      </c>
      <c r="B533" s="46" t="s">
        <v>201</v>
      </c>
      <c r="C533" s="47">
        <v>0.84789999999999999</v>
      </c>
      <c r="D533" s="44">
        <v>1.84</v>
      </c>
      <c r="E533" s="17"/>
    </row>
    <row r="534" spans="1:5" x14ac:dyDescent="0.2">
      <c r="A534" s="16" t="s">
        <v>989</v>
      </c>
      <c r="B534" s="46" t="s">
        <v>202</v>
      </c>
      <c r="C534" s="47">
        <v>3.0775999999999999</v>
      </c>
      <c r="D534" s="44">
        <v>10.1</v>
      </c>
      <c r="E534" s="17"/>
    </row>
    <row r="535" spans="1:5" x14ac:dyDescent="0.2">
      <c r="A535" s="16" t="s">
        <v>990</v>
      </c>
      <c r="B535" s="46" t="s">
        <v>203</v>
      </c>
      <c r="C535" s="47">
        <v>1.5445</v>
      </c>
      <c r="D535" s="44">
        <v>4.5999999999999996</v>
      </c>
      <c r="E535" s="17"/>
    </row>
    <row r="536" spans="1:5" x14ac:dyDescent="0.2">
      <c r="A536" s="16" t="s">
        <v>991</v>
      </c>
      <c r="B536" s="46" t="s">
        <v>204</v>
      </c>
      <c r="C536" s="47">
        <v>1.1411</v>
      </c>
      <c r="D536" s="44">
        <v>2.2999999999999998</v>
      </c>
      <c r="E536" s="17"/>
    </row>
    <row r="537" spans="1:5" x14ac:dyDescent="0.2">
      <c r="A537" s="16" t="s">
        <v>992</v>
      </c>
      <c r="B537" s="46" t="s">
        <v>205</v>
      </c>
      <c r="C537" s="47">
        <v>3.0994000000000002</v>
      </c>
      <c r="D537" s="44">
        <v>9.8000000000000007</v>
      </c>
      <c r="E537" s="17"/>
    </row>
    <row r="538" spans="1:5" x14ac:dyDescent="0.2">
      <c r="A538" s="16" t="s">
        <v>993</v>
      </c>
      <c r="B538" s="46" t="s">
        <v>206</v>
      </c>
      <c r="C538" s="47">
        <v>1.7439</v>
      </c>
      <c r="D538" s="44">
        <v>5</v>
      </c>
      <c r="E538" s="17"/>
    </row>
    <row r="539" spans="1:5" x14ac:dyDescent="0.2">
      <c r="A539" s="16" t="s">
        <v>994</v>
      </c>
      <c r="B539" s="46" t="s">
        <v>207</v>
      </c>
      <c r="C539" s="47">
        <v>0.99650000000000005</v>
      </c>
      <c r="D539" s="44">
        <v>2.4</v>
      </c>
      <c r="E539" s="17"/>
    </row>
    <row r="540" spans="1:5" x14ac:dyDescent="0.2">
      <c r="A540" s="16" t="s">
        <v>995</v>
      </c>
      <c r="B540" s="46" t="s">
        <v>208</v>
      </c>
      <c r="C540" s="47">
        <v>2.859</v>
      </c>
      <c r="D540" s="44">
        <v>9.1</v>
      </c>
      <c r="E540" s="17"/>
    </row>
    <row r="541" spans="1:5" x14ac:dyDescent="0.2">
      <c r="A541" s="16" t="s">
        <v>996</v>
      </c>
      <c r="B541" s="46" t="s">
        <v>209</v>
      </c>
      <c r="C541" s="47">
        <v>1.5943000000000001</v>
      </c>
      <c r="D541" s="44">
        <v>4.9000000000000004</v>
      </c>
      <c r="E541" s="17"/>
    </row>
    <row r="542" spans="1:5" x14ac:dyDescent="0.2">
      <c r="A542" s="16" t="s">
        <v>997</v>
      </c>
      <c r="B542" s="46" t="s">
        <v>210</v>
      </c>
      <c r="C542" s="47">
        <v>1.0001</v>
      </c>
      <c r="D542" s="44">
        <v>2.5</v>
      </c>
      <c r="E542" s="17"/>
    </row>
    <row r="543" spans="1:5" x14ac:dyDescent="0.2">
      <c r="A543" s="16" t="s">
        <v>998</v>
      </c>
      <c r="B543" s="46" t="s">
        <v>211</v>
      </c>
      <c r="C543" s="47">
        <v>1.8549</v>
      </c>
      <c r="D543" s="44">
        <v>5.4</v>
      </c>
      <c r="E543" s="17"/>
    </row>
    <row r="544" spans="1:5" x14ac:dyDescent="0.2">
      <c r="A544" s="16" t="s">
        <v>999</v>
      </c>
      <c r="B544" s="46" t="s">
        <v>212</v>
      </c>
      <c r="C544" s="47">
        <v>1.0549999999999999</v>
      </c>
      <c r="D544" s="44">
        <v>2.1</v>
      </c>
      <c r="E544" s="17"/>
    </row>
    <row r="545" spans="1:5" x14ac:dyDescent="0.2">
      <c r="A545" s="16" t="s">
        <v>1000</v>
      </c>
      <c r="B545" s="46" t="s">
        <v>213</v>
      </c>
      <c r="C545" s="47">
        <v>2.5653000000000001</v>
      </c>
      <c r="D545" s="44">
        <v>10.19</v>
      </c>
      <c r="E545" s="17"/>
    </row>
    <row r="546" spans="1:5" x14ac:dyDescent="0.2">
      <c r="A546" s="16" t="s">
        <v>1001</v>
      </c>
      <c r="B546" s="46" t="s">
        <v>214</v>
      </c>
      <c r="C546" s="47">
        <v>1.9444999999999999</v>
      </c>
      <c r="D546" s="44">
        <v>7.33</v>
      </c>
      <c r="E546" s="17"/>
    </row>
    <row r="547" spans="1:5" x14ac:dyDescent="0.2">
      <c r="A547" s="16" t="s">
        <v>1002</v>
      </c>
      <c r="B547" s="46" t="s">
        <v>215</v>
      </c>
      <c r="C547" s="47">
        <v>1.708</v>
      </c>
      <c r="D547" s="44">
        <v>3.8</v>
      </c>
      <c r="E547" s="17"/>
    </row>
    <row r="548" spans="1:5" x14ac:dyDescent="0.2">
      <c r="A548" s="16" t="s">
        <v>1003</v>
      </c>
      <c r="B548" s="46" t="s">
        <v>216</v>
      </c>
      <c r="C548" s="47">
        <v>0.98209999999999997</v>
      </c>
      <c r="D548" s="44">
        <v>4.12</v>
      </c>
      <c r="E548" s="17"/>
    </row>
    <row r="549" spans="1:5" x14ac:dyDescent="0.2">
      <c r="A549" s="16" t="s">
        <v>1004</v>
      </c>
      <c r="B549" s="46" t="s">
        <v>217</v>
      </c>
      <c r="C549" s="47">
        <v>0.66949999999999998</v>
      </c>
      <c r="D549" s="44">
        <v>3.13</v>
      </c>
      <c r="E549" s="17"/>
    </row>
    <row r="550" spans="1:5" x14ac:dyDescent="0.2">
      <c r="A550" s="16" t="s">
        <v>1005</v>
      </c>
      <c r="B550" s="46" t="s">
        <v>218</v>
      </c>
      <c r="C550" s="47">
        <v>0.61250000000000004</v>
      </c>
      <c r="D550" s="44">
        <v>2.6</v>
      </c>
      <c r="E550" s="17"/>
    </row>
    <row r="551" spans="1:5" x14ac:dyDescent="0.2">
      <c r="A551" s="16" t="s">
        <v>1006</v>
      </c>
      <c r="B551" s="46" t="s">
        <v>219</v>
      </c>
      <c r="C551" s="47">
        <v>1.7195</v>
      </c>
      <c r="D551" s="44">
        <v>6.4</v>
      </c>
      <c r="E551" s="17"/>
    </row>
    <row r="552" spans="1:5" x14ac:dyDescent="0.2">
      <c r="A552" s="16" t="s">
        <v>1007</v>
      </c>
      <c r="B552" s="46" t="s">
        <v>220</v>
      </c>
      <c r="C552" s="47">
        <v>1.0530999999999999</v>
      </c>
      <c r="D552" s="44">
        <v>4.2</v>
      </c>
      <c r="E552" s="17"/>
    </row>
    <row r="553" spans="1:5" x14ac:dyDescent="0.2">
      <c r="A553" s="16" t="s">
        <v>1008</v>
      </c>
      <c r="B553" s="46" t="s">
        <v>221</v>
      </c>
      <c r="C553" s="47">
        <v>0.87749999999999995</v>
      </c>
      <c r="D553" s="44">
        <v>2.4</v>
      </c>
      <c r="E553" s="17"/>
    </row>
    <row r="554" spans="1:5" x14ac:dyDescent="0.2">
      <c r="A554" s="16" t="s">
        <v>1009</v>
      </c>
      <c r="B554" s="46" t="s">
        <v>222</v>
      </c>
      <c r="C554" s="47">
        <v>0.92549999999999999</v>
      </c>
      <c r="D554" s="44">
        <v>4.5199999999999996</v>
      </c>
      <c r="E554" s="17"/>
    </row>
    <row r="555" spans="1:5" x14ac:dyDescent="0.2">
      <c r="A555" s="16" t="s">
        <v>1010</v>
      </c>
      <c r="B555" s="46" t="s">
        <v>223</v>
      </c>
      <c r="C555" s="47">
        <v>0.57520000000000004</v>
      </c>
      <c r="D555" s="44">
        <v>2.65</v>
      </c>
      <c r="E555" s="17"/>
    </row>
    <row r="556" spans="1:5" x14ac:dyDescent="0.2">
      <c r="A556" s="16" t="s">
        <v>1011</v>
      </c>
      <c r="B556" s="46" t="s">
        <v>1689</v>
      </c>
      <c r="C556" s="47">
        <v>1.4491000000000001</v>
      </c>
      <c r="D556" s="44">
        <v>5.2</v>
      </c>
      <c r="E556" s="17"/>
    </row>
    <row r="557" spans="1:5" x14ac:dyDescent="0.2">
      <c r="A557" s="16" t="s">
        <v>1012</v>
      </c>
      <c r="B557" s="46" t="s">
        <v>1690</v>
      </c>
      <c r="C557" s="47">
        <v>0.58579999999999999</v>
      </c>
      <c r="D557" s="44">
        <v>2.0699999999999998</v>
      </c>
      <c r="E557" s="17"/>
    </row>
    <row r="558" spans="1:5" x14ac:dyDescent="0.2">
      <c r="A558" s="16" t="s">
        <v>1013</v>
      </c>
      <c r="B558" s="46" t="s">
        <v>224</v>
      </c>
      <c r="C558" s="47">
        <v>1.163</v>
      </c>
      <c r="D558" s="44">
        <v>4.7</v>
      </c>
      <c r="E558" s="17"/>
    </row>
    <row r="559" spans="1:5" x14ac:dyDescent="0.2">
      <c r="A559" s="16" t="s">
        <v>1014</v>
      </c>
      <c r="B559" s="46" t="s">
        <v>225</v>
      </c>
      <c r="C559" s="47">
        <v>0.70189999999999997</v>
      </c>
      <c r="D559" s="44">
        <v>2.9</v>
      </c>
      <c r="E559" s="17"/>
    </row>
    <row r="560" spans="1:5" x14ac:dyDescent="0.2">
      <c r="A560" s="16" t="s">
        <v>1015</v>
      </c>
      <c r="B560" s="46" t="s">
        <v>226</v>
      </c>
      <c r="C560" s="47">
        <v>1.0051000000000001</v>
      </c>
      <c r="D560" s="44">
        <v>3.5</v>
      </c>
      <c r="E560" s="17"/>
    </row>
    <row r="561" spans="1:5" x14ac:dyDescent="0.2">
      <c r="A561" s="16" t="s">
        <v>1016</v>
      </c>
      <c r="B561" s="46" t="s">
        <v>227</v>
      </c>
      <c r="C561" s="47">
        <v>1.2228000000000001</v>
      </c>
      <c r="D561" s="44">
        <v>6.56</v>
      </c>
      <c r="E561" s="17"/>
    </row>
    <row r="562" spans="1:5" x14ac:dyDescent="0.2">
      <c r="A562" s="16" t="s">
        <v>1017</v>
      </c>
      <c r="B562" s="46" t="s">
        <v>228</v>
      </c>
      <c r="C562" s="47">
        <v>0.97089999999999999</v>
      </c>
      <c r="D562" s="44">
        <v>5.15</v>
      </c>
      <c r="E562" s="17"/>
    </row>
    <row r="563" spans="1:5" x14ac:dyDescent="0.2">
      <c r="A563" s="16" t="s">
        <v>1018</v>
      </c>
      <c r="B563" s="46" t="s">
        <v>229</v>
      </c>
      <c r="C563" s="47">
        <v>0.75029999999999997</v>
      </c>
      <c r="D563" s="44">
        <v>2.9</v>
      </c>
      <c r="E563" s="17"/>
    </row>
    <row r="564" spans="1:5" x14ac:dyDescent="0.2">
      <c r="A564" s="16" t="s">
        <v>1019</v>
      </c>
      <c r="B564" s="46" t="s">
        <v>230</v>
      </c>
      <c r="C564" s="47">
        <v>2.0207999999999999</v>
      </c>
      <c r="D564" s="44">
        <v>3.3</v>
      </c>
      <c r="E564" s="17"/>
    </row>
    <row r="565" spans="1:5" x14ac:dyDescent="0.2">
      <c r="A565" s="16" t="s">
        <v>1020</v>
      </c>
      <c r="B565" s="46" t="s">
        <v>231</v>
      </c>
      <c r="C565" s="47">
        <v>1.5037</v>
      </c>
      <c r="D565" s="44">
        <v>1.5</v>
      </c>
      <c r="E565" s="17"/>
    </row>
    <row r="566" spans="1:5" x14ac:dyDescent="0.2">
      <c r="A566" s="16" t="s">
        <v>1021</v>
      </c>
      <c r="B566" s="46" t="s">
        <v>232</v>
      </c>
      <c r="C566" s="47">
        <v>2.4428999999999998</v>
      </c>
      <c r="D566" s="44">
        <v>7.4</v>
      </c>
      <c r="E566" s="17"/>
    </row>
    <row r="567" spans="1:5" x14ac:dyDescent="0.2">
      <c r="A567" s="16" t="s">
        <v>1022</v>
      </c>
      <c r="B567" s="46" t="s">
        <v>233</v>
      </c>
      <c r="C567" s="47">
        <v>1.4598</v>
      </c>
      <c r="D567" s="44">
        <v>2.5</v>
      </c>
      <c r="E567" s="17"/>
    </row>
    <row r="568" spans="1:5" x14ac:dyDescent="0.2">
      <c r="A568" s="16" t="s">
        <v>1023</v>
      </c>
      <c r="B568" s="46" t="s">
        <v>234</v>
      </c>
      <c r="C568" s="47">
        <v>2.0695000000000001</v>
      </c>
      <c r="D568" s="44">
        <v>7.2</v>
      </c>
      <c r="E568" s="17"/>
    </row>
    <row r="569" spans="1:5" x14ac:dyDescent="0.2">
      <c r="A569" s="16" t="s">
        <v>1024</v>
      </c>
      <c r="B569" s="46" t="s">
        <v>235</v>
      </c>
      <c r="C569" s="47">
        <v>1.2575000000000001</v>
      </c>
      <c r="D569" s="44">
        <v>3.5</v>
      </c>
      <c r="E569" s="17"/>
    </row>
    <row r="570" spans="1:5" x14ac:dyDescent="0.2">
      <c r="A570" s="16" t="s">
        <v>1025</v>
      </c>
      <c r="B570" s="46" t="s">
        <v>236</v>
      </c>
      <c r="C570" s="47">
        <v>1.5008999999999999</v>
      </c>
      <c r="D570" s="44">
        <v>3.9</v>
      </c>
      <c r="E570" s="17"/>
    </row>
    <row r="571" spans="1:5" x14ac:dyDescent="0.2">
      <c r="A571" s="16" t="s">
        <v>1026</v>
      </c>
      <c r="B571" s="46" t="s">
        <v>237</v>
      </c>
      <c r="C571" s="47">
        <v>0.97050000000000003</v>
      </c>
      <c r="D571" s="44">
        <v>1.8</v>
      </c>
      <c r="E571" s="17"/>
    </row>
    <row r="572" spans="1:5" x14ac:dyDescent="0.2">
      <c r="A572" s="16" t="s">
        <v>1027</v>
      </c>
      <c r="B572" s="46" t="s">
        <v>238</v>
      </c>
      <c r="C572" s="47">
        <v>2.2618</v>
      </c>
      <c r="D572" s="44">
        <v>7.4</v>
      </c>
      <c r="E572" s="17"/>
    </row>
    <row r="573" spans="1:5" x14ac:dyDescent="0.2">
      <c r="A573" s="16" t="s">
        <v>1028</v>
      </c>
      <c r="B573" s="46" t="s">
        <v>239</v>
      </c>
      <c r="C573" s="47">
        <v>1.3310999999999999</v>
      </c>
      <c r="D573" s="44">
        <v>1.7</v>
      </c>
      <c r="E573" s="17"/>
    </row>
    <row r="574" spans="1:5" x14ac:dyDescent="0.2">
      <c r="A574" s="16" t="s">
        <v>1029</v>
      </c>
      <c r="B574" s="46" t="s">
        <v>240</v>
      </c>
      <c r="C574" s="47">
        <v>1.7928999999999999</v>
      </c>
      <c r="D574" s="44">
        <v>4.8</v>
      </c>
      <c r="E574" s="17"/>
    </row>
    <row r="575" spans="1:5" x14ac:dyDescent="0.2">
      <c r="A575" s="16" t="s">
        <v>1030</v>
      </c>
      <c r="B575" s="46" t="s">
        <v>241</v>
      </c>
      <c r="C575" s="47">
        <v>1.2851999999999999</v>
      </c>
      <c r="D575" s="44">
        <v>2.2999999999999998</v>
      </c>
      <c r="E575" s="17"/>
    </row>
    <row r="576" spans="1:5" x14ac:dyDescent="0.2">
      <c r="A576" s="16" t="s">
        <v>1031</v>
      </c>
      <c r="B576" s="46" t="s">
        <v>242</v>
      </c>
      <c r="C576" s="47">
        <v>1.7194</v>
      </c>
      <c r="D576" s="44">
        <v>6.5</v>
      </c>
      <c r="E576" s="17"/>
    </row>
    <row r="577" spans="1:5" x14ac:dyDescent="0.2">
      <c r="A577" s="16" t="s">
        <v>1032</v>
      </c>
      <c r="B577" s="46" t="s">
        <v>243</v>
      </c>
      <c r="C577" s="47">
        <v>1.1671</v>
      </c>
      <c r="D577" s="44">
        <v>4.5</v>
      </c>
      <c r="E577" s="17"/>
    </row>
    <row r="578" spans="1:5" x14ac:dyDescent="0.2">
      <c r="A578" s="16" t="s">
        <v>1033</v>
      </c>
      <c r="B578" s="46" t="s">
        <v>244</v>
      </c>
      <c r="C578" s="47">
        <v>0.77490000000000003</v>
      </c>
      <c r="D578" s="44">
        <v>2.1</v>
      </c>
      <c r="E578" s="17"/>
    </row>
    <row r="579" spans="1:5" x14ac:dyDescent="0.2">
      <c r="A579" s="16" t="s">
        <v>1034</v>
      </c>
      <c r="B579" s="46" t="s">
        <v>245</v>
      </c>
      <c r="C579" s="47">
        <v>1.2653000000000001</v>
      </c>
      <c r="D579" s="44">
        <v>5.2</v>
      </c>
      <c r="E579" s="17"/>
    </row>
    <row r="580" spans="1:5" x14ac:dyDescent="0.2">
      <c r="A580" s="16" t="s">
        <v>1035</v>
      </c>
      <c r="B580" s="46" t="s">
        <v>246</v>
      </c>
      <c r="C580" s="47">
        <v>0.78149999999999997</v>
      </c>
      <c r="D580" s="44">
        <v>3.1</v>
      </c>
      <c r="E580" s="17"/>
    </row>
    <row r="581" spans="1:5" x14ac:dyDescent="0.2">
      <c r="A581" s="16" t="s">
        <v>1036</v>
      </c>
      <c r="B581" s="46" t="s">
        <v>247</v>
      </c>
      <c r="C581" s="47">
        <v>1.4552</v>
      </c>
      <c r="D581" s="44">
        <v>5.9</v>
      </c>
      <c r="E581" s="17"/>
    </row>
    <row r="582" spans="1:5" x14ac:dyDescent="0.2">
      <c r="A582" s="16" t="s">
        <v>1037</v>
      </c>
      <c r="B582" s="46" t="s">
        <v>248</v>
      </c>
      <c r="C582" s="47">
        <v>0.83220000000000005</v>
      </c>
      <c r="D582" s="44">
        <v>3.6</v>
      </c>
      <c r="E582" s="17"/>
    </row>
    <row r="583" spans="1:5" x14ac:dyDescent="0.2">
      <c r="A583" s="16" t="s">
        <v>1038</v>
      </c>
      <c r="B583" s="46" t="s">
        <v>249</v>
      </c>
      <c r="C583" s="47">
        <v>1.0915999999999999</v>
      </c>
      <c r="D583" s="44">
        <v>4.5</v>
      </c>
      <c r="E583" s="17"/>
    </row>
    <row r="584" spans="1:5" x14ac:dyDescent="0.2">
      <c r="A584" s="16" t="s">
        <v>1039</v>
      </c>
      <c r="B584" s="46" t="s">
        <v>250</v>
      </c>
      <c r="C584" s="47">
        <v>0.66420000000000001</v>
      </c>
      <c r="D584" s="44">
        <v>2.4</v>
      </c>
      <c r="E584" s="17"/>
    </row>
    <row r="585" spans="1:5" x14ac:dyDescent="0.2">
      <c r="A585" s="16" t="s">
        <v>1040</v>
      </c>
      <c r="B585" s="46" t="s">
        <v>251</v>
      </c>
      <c r="C585" s="47">
        <v>2.2132000000000001</v>
      </c>
      <c r="D585" s="44">
        <v>4.8</v>
      </c>
      <c r="E585" s="17"/>
    </row>
    <row r="586" spans="1:5" x14ac:dyDescent="0.2">
      <c r="A586" s="16" t="s">
        <v>1041</v>
      </c>
      <c r="B586" s="46" t="s">
        <v>252</v>
      </c>
      <c r="C586" s="47">
        <v>1.2885</v>
      </c>
      <c r="D586" s="44">
        <v>2</v>
      </c>
      <c r="E586" s="17"/>
    </row>
    <row r="587" spans="1:5" x14ac:dyDescent="0.2">
      <c r="A587" s="16" t="s">
        <v>1042</v>
      </c>
      <c r="B587" s="46" t="s">
        <v>253</v>
      </c>
      <c r="C587" s="47">
        <v>4.3197999999999999</v>
      </c>
      <c r="D587" s="44">
        <v>10.6</v>
      </c>
      <c r="E587" s="17"/>
    </row>
    <row r="588" spans="1:5" x14ac:dyDescent="0.2">
      <c r="A588" s="16" t="s">
        <v>1043</v>
      </c>
      <c r="B588" s="46" t="s">
        <v>254</v>
      </c>
      <c r="C588" s="47">
        <v>2.0493999999999999</v>
      </c>
      <c r="D588" s="44">
        <v>4.7</v>
      </c>
      <c r="E588" s="17"/>
    </row>
    <row r="589" spans="1:5" x14ac:dyDescent="0.2">
      <c r="A589" s="16" t="s">
        <v>1044</v>
      </c>
      <c r="B589" s="46" t="s">
        <v>255</v>
      </c>
      <c r="C589" s="47">
        <v>1.4218</v>
      </c>
      <c r="D589" s="44">
        <v>2.6</v>
      </c>
      <c r="E589" s="17"/>
    </row>
    <row r="590" spans="1:5" x14ac:dyDescent="0.2">
      <c r="A590" s="16" t="s">
        <v>1045</v>
      </c>
      <c r="B590" s="46" t="s">
        <v>256</v>
      </c>
      <c r="C590" s="47">
        <v>3.9521999999999999</v>
      </c>
      <c r="D590" s="44">
        <v>9.5</v>
      </c>
      <c r="E590" s="17"/>
    </row>
    <row r="591" spans="1:5" x14ac:dyDescent="0.2">
      <c r="A591" s="16" t="s">
        <v>1046</v>
      </c>
      <c r="B591" s="46" t="s">
        <v>257</v>
      </c>
      <c r="C591" s="47">
        <v>1.8254999999999999</v>
      </c>
      <c r="D591" s="44">
        <v>3.5</v>
      </c>
      <c r="E591" s="17"/>
    </row>
    <row r="592" spans="1:5" x14ac:dyDescent="0.2">
      <c r="A592" s="16" t="s">
        <v>1047</v>
      </c>
      <c r="B592" s="46" t="s">
        <v>258</v>
      </c>
      <c r="C592" s="47">
        <v>1.3297000000000001</v>
      </c>
      <c r="D592" s="44">
        <v>1.9</v>
      </c>
      <c r="E592" s="17"/>
    </row>
    <row r="593" spans="1:5" x14ac:dyDescent="0.2">
      <c r="A593" s="16" t="s">
        <v>1048</v>
      </c>
      <c r="B593" s="46" t="s">
        <v>259</v>
      </c>
      <c r="C593" s="47">
        <v>1.0081</v>
      </c>
      <c r="D593" s="44">
        <v>2.4500000000000002</v>
      </c>
      <c r="E593" s="17"/>
    </row>
    <row r="594" spans="1:5" x14ac:dyDescent="0.2">
      <c r="A594" s="16" t="s">
        <v>1049</v>
      </c>
      <c r="B594" s="46" t="s">
        <v>260</v>
      </c>
      <c r="C594" s="47">
        <v>0.84809999999999997</v>
      </c>
      <c r="D594" s="44">
        <v>2.3199999999999998</v>
      </c>
      <c r="E594" s="17"/>
    </row>
    <row r="595" spans="1:5" x14ac:dyDescent="0.2">
      <c r="A595" s="16" t="s">
        <v>1050</v>
      </c>
      <c r="B595" s="46" t="s">
        <v>261</v>
      </c>
      <c r="C595" s="47">
        <v>1.9226000000000001</v>
      </c>
      <c r="D595" s="44">
        <v>6.2</v>
      </c>
      <c r="E595" s="17"/>
    </row>
    <row r="596" spans="1:5" x14ac:dyDescent="0.2">
      <c r="A596" s="16" t="s">
        <v>1051</v>
      </c>
      <c r="B596" s="46" t="s">
        <v>262</v>
      </c>
      <c r="C596" s="47">
        <v>1.1655</v>
      </c>
      <c r="D596" s="44">
        <v>2.5</v>
      </c>
      <c r="E596" s="17"/>
    </row>
    <row r="597" spans="1:5" x14ac:dyDescent="0.2">
      <c r="A597" s="16" t="s">
        <v>1052</v>
      </c>
      <c r="B597" s="46" t="s">
        <v>263</v>
      </c>
      <c r="C597" s="47">
        <v>1.5833999999999999</v>
      </c>
      <c r="D597" s="44">
        <v>4.9000000000000004</v>
      </c>
      <c r="E597" s="17"/>
    </row>
    <row r="598" spans="1:5" x14ac:dyDescent="0.2">
      <c r="A598" s="16" t="s">
        <v>1053</v>
      </c>
      <c r="B598" s="46" t="s">
        <v>264</v>
      </c>
      <c r="C598" s="47">
        <v>0.99109999999999998</v>
      </c>
      <c r="D598" s="44">
        <v>1.9</v>
      </c>
      <c r="E598" s="17"/>
    </row>
    <row r="599" spans="1:5" x14ac:dyDescent="0.2">
      <c r="A599" s="16" t="s">
        <v>1054</v>
      </c>
      <c r="B599" s="46" t="s">
        <v>265</v>
      </c>
      <c r="C599" s="47">
        <v>1.4353</v>
      </c>
      <c r="D599" s="44">
        <v>2</v>
      </c>
      <c r="E599" s="17"/>
    </row>
    <row r="600" spans="1:5" x14ac:dyDescent="0.2">
      <c r="A600" s="16" t="s">
        <v>1055</v>
      </c>
      <c r="B600" s="46" t="s">
        <v>266</v>
      </c>
      <c r="C600" s="47">
        <v>2.5585</v>
      </c>
      <c r="D600" s="44">
        <v>7.3</v>
      </c>
      <c r="E600" s="17"/>
    </row>
    <row r="601" spans="1:5" x14ac:dyDescent="0.2">
      <c r="A601" s="16" t="s">
        <v>1056</v>
      </c>
      <c r="B601" s="46" t="s">
        <v>267</v>
      </c>
      <c r="C601" s="47">
        <v>1.4453</v>
      </c>
      <c r="D601" s="44">
        <v>3.1</v>
      </c>
      <c r="E601" s="17"/>
    </row>
    <row r="602" spans="1:5" x14ac:dyDescent="0.2">
      <c r="A602" s="16" t="s">
        <v>1057</v>
      </c>
      <c r="B602" s="46" t="s">
        <v>268</v>
      </c>
      <c r="C602" s="47">
        <v>1.7591000000000001</v>
      </c>
      <c r="D602" s="44">
        <v>6.6</v>
      </c>
      <c r="E602" s="17"/>
    </row>
    <row r="603" spans="1:5" x14ac:dyDescent="0.2">
      <c r="A603" s="16" t="s">
        <v>1058</v>
      </c>
      <c r="B603" s="46" t="s">
        <v>269</v>
      </c>
      <c r="C603" s="47">
        <v>1.0949</v>
      </c>
      <c r="D603" s="44">
        <v>4.2</v>
      </c>
      <c r="E603" s="17"/>
    </row>
    <row r="604" spans="1:5" x14ac:dyDescent="0.2">
      <c r="A604" s="16" t="s">
        <v>1059</v>
      </c>
      <c r="B604" s="46" t="s">
        <v>270</v>
      </c>
      <c r="C604" s="47">
        <v>1.0096000000000001</v>
      </c>
      <c r="D604" s="44">
        <v>2.4</v>
      </c>
      <c r="E604" s="17"/>
    </row>
    <row r="605" spans="1:5" x14ac:dyDescent="0.2">
      <c r="A605" s="16" t="s">
        <v>1060</v>
      </c>
      <c r="B605" s="46" t="s">
        <v>271</v>
      </c>
      <c r="C605" s="47">
        <v>1.3897999999999999</v>
      </c>
      <c r="D605" s="44">
        <v>6</v>
      </c>
      <c r="E605" s="17"/>
    </row>
    <row r="606" spans="1:5" x14ac:dyDescent="0.2">
      <c r="A606" s="16" t="s">
        <v>1061</v>
      </c>
      <c r="B606" s="46" t="s">
        <v>272</v>
      </c>
      <c r="C606" s="47">
        <v>0.75290000000000001</v>
      </c>
      <c r="D606" s="44">
        <v>3.09</v>
      </c>
      <c r="E606" s="17"/>
    </row>
    <row r="607" spans="1:5" x14ac:dyDescent="0.2">
      <c r="A607" s="16" t="s">
        <v>1062</v>
      </c>
      <c r="B607" s="46" t="s">
        <v>273</v>
      </c>
      <c r="C607" s="47">
        <v>0.62829999999999997</v>
      </c>
      <c r="D607" s="44">
        <v>3</v>
      </c>
      <c r="E607" s="17"/>
    </row>
    <row r="608" spans="1:5" x14ac:dyDescent="0.2">
      <c r="A608" s="16" t="s">
        <v>1063</v>
      </c>
      <c r="B608" s="46" t="s">
        <v>274</v>
      </c>
      <c r="C608" s="47">
        <v>0.97899999999999998</v>
      </c>
      <c r="D608" s="44">
        <v>3.5</v>
      </c>
      <c r="E608" s="17"/>
    </row>
    <row r="609" spans="1:5" x14ac:dyDescent="0.2">
      <c r="A609" s="16" t="s">
        <v>1064</v>
      </c>
      <c r="B609" s="46" t="s">
        <v>275</v>
      </c>
      <c r="C609" s="47">
        <v>0.57289999999999996</v>
      </c>
      <c r="D609" s="44">
        <v>1.8</v>
      </c>
      <c r="E609" s="17"/>
    </row>
    <row r="610" spans="1:5" x14ac:dyDescent="0.2">
      <c r="A610" s="16" t="s">
        <v>1065</v>
      </c>
      <c r="B610" s="46" t="s">
        <v>276</v>
      </c>
      <c r="C610" s="47">
        <v>0.54020000000000001</v>
      </c>
      <c r="D610" s="44">
        <v>2.9</v>
      </c>
      <c r="E610" s="17"/>
    </row>
    <row r="611" spans="1:5" x14ac:dyDescent="0.2">
      <c r="A611" s="16" t="s">
        <v>1066</v>
      </c>
      <c r="B611" s="46" t="s">
        <v>277</v>
      </c>
      <c r="C611" s="47">
        <v>1.1195999999999999</v>
      </c>
      <c r="D611" s="44">
        <v>3.24</v>
      </c>
      <c r="E611" s="17"/>
    </row>
    <row r="612" spans="1:5" x14ac:dyDescent="0.2">
      <c r="A612" s="16" t="s">
        <v>1067</v>
      </c>
      <c r="B612" s="46" t="s">
        <v>278</v>
      </c>
      <c r="C612" s="47">
        <v>0.51600000000000001</v>
      </c>
      <c r="D612" s="44">
        <v>1.65</v>
      </c>
      <c r="E612" s="17"/>
    </row>
    <row r="613" spans="1:5" x14ac:dyDescent="0.2">
      <c r="A613" s="16" t="s">
        <v>1068</v>
      </c>
      <c r="B613" s="46" t="s">
        <v>279</v>
      </c>
      <c r="C613" s="47">
        <v>0.45129999999999998</v>
      </c>
      <c r="D613" s="44">
        <v>2.2599999999999998</v>
      </c>
      <c r="E613" s="17"/>
    </row>
    <row r="614" spans="1:5" x14ac:dyDescent="0.2">
      <c r="A614" s="16" t="s">
        <v>1069</v>
      </c>
      <c r="B614" s="46" t="s">
        <v>280</v>
      </c>
      <c r="C614" s="47">
        <v>1.0316000000000001</v>
      </c>
      <c r="D614" s="44">
        <v>3</v>
      </c>
      <c r="E614" s="17"/>
    </row>
    <row r="615" spans="1:5" x14ac:dyDescent="0.2">
      <c r="A615" s="16" t="s">
        <v>1639</v>
      </c>
      <c r="B615" s="46" t="s">
        <v>1657</v>
      </c>
      <c r="C615" s="47">
        <v>1.9543999999999999</v>
      </c>
      <c r="D615" s="44">
        <v>8</v>
      </c>
      <c r="E615" s="17"/>
    </row>
    <row r="616" spans="1:5" x14ac:dyDescent="0.2">
      <c r="A616" s="16" t="s">
        <v>1640</v>
      </c>
      <c r="B616" s="46" t="s">
        <v>1658</v>
      </c>
      <c r="C616" s="47">
        <v>0.77290000000000003</v>
      </c>
      <c r="D616" s="44">
        <v>4.6399999999999997</v>
      </c>
      <c r="E616" s="17"/>
    </row>
    <row r="617" spans="1:5" x14ac:dyDescent="0.2">
      <c r="A617" s="16" t="s">
        <v>1641</v>
      </c>
      <c r="B617" s="46" t="s">
        <v>1659</v>
      </c>
      <c r="C617" s="47">
        <v>0.64870000000000005</v>
      </c>
      <c r="D617" s="44">
        <v>3.23</v>
      </c>
      <c r="E617" s="17"/>
    </row>
    <row r="618" spans="1:5" x14ac:dyDescent="0.2">
      <c r="A618" s="16" t="s">
        <v>1642</v>
      </c>
      <c r="B618" s="46" t="s">
        <v>1660</v>
      </c>
      <c r="C618" s="47">
        <v>0.82189999999999996</v>
      </c>
      <c r="D618" s="44">
        <v>4.53</v>
      </c>
      <c r="E618" s="17"/>
    </row>
    <row r="619" spans="1:5" x14ac:dyDescent="0.2">
      <c r="A619" s="16" t="s">
        <v>1643</v>
      </c>
      <c r="B619" s="46" t="s">
        <v>1660</v>
      </c>
      <c r="C619" s="47">
        <v>0.69879999999999998</v>
      </c>
      <c r="D619" s="44">
        <v>3.94</v>
      </c>
      <c r="E619" s="17"/>
    </row>
    <row r="620" spans="1:5" x14ac:dyDescent="0.2">
      <c r="A620" s="16" t="s">
        <v>1644</v>
      </c>
      <c r="B620" s="46" t="s">
        <v>1661</v>
      </c>
      <c r="C620" s="47">
        <v>0.60870000000000002</v>
      </c>
      <c r="D620" s="44">
        <v>3.52</v>
      </c>
      <c r="E620" s="17"/>
    </row>
    <row r="621" spans="1:5" x14ac:dyDescent="0.2">
      <c r="A621" s="16" t="s">
        <v>1070</v>
      </c>
      <c r="B621" s="46" t="s">
        <v>281</v>
      </c>
      <c r="C621" s="47">
        <v>1.8492</v>
      </c>
      <c r="D621" s="44">
        <v>1.8</v>
      </c>
      <c r="E621" s="17"/>
    </row>
    <row r="622" spans="1:5" x14ac:dyDescent="0.2">
      <c r="A622" s="16" t="s">
        <v>1071</v>
      </c>
      <c r="B622" s="46" t="s">
        <v>282</v>
      </c>
      <c r="C622" s="47">
        <v>7.2918000000000003</v>
      </c>
      <c r="D622" s="44">
        <v>33.96</v>
      </c>
      <c r="E622" s="17"/>
    </row>
    <row r="623" spans="1:5" x14ac:dyDescent="0.2">
      <c r="A623" s="16" t="s">
        <v>1072</v>
      </c>
      <c r="B623" s="46" t="s">
        <v>283</v>
      </c>
      <c r="C623" s="47">
        <v>2.2477</v>
      </c>
      <c r="D623" s="44">
        <v>15.72</v>
      </c>
      <c r="E623" s="17"/>
    </row>
    <row r="624" spans="1:5" x14ac:dyDescent="0.2">
      <c r="A624" s="16" t="s">
        <v>1073</v>
      </c>
      <c r="B624" s="46" t="s">
        <v>284</v>
      </c>
      <c r="C624" s="47">
        <v>0.66239999999999999</v>
      </c>
      <c r="D624" s="44">
        <v>5.33</v>
      </c>
      <c r="E624" s="17"/>
    </row>
    <row r="625" spans="1:5" x14ac:dyDescent="0.2">
      <c r="A625" s="16" t="s">
        <v>1074</v>
      </c>
      <c r="B625" s="46" t="s">
        <v>285</v>
      </c>
      <c r="C625" s="47">
        <v>0.93140000000000001</v>
      </c>
      <c r="D625" s="44">
        <v>5.81</v>
      </c>
      <c r="E625" s="17"/>
    </row>
    <row r="626" spans="1:5" x14ac:dyDescent="0.2">
      <c r="A626" s="16" t="s">
        <v>1075</v>
      </c>
      <c r="B626" s="46" t="s">
        <v>286</v>
      </c>
      <c r="C626" s="47">
        <v>0.1983</v>
      </c>
      <c r="D626" s="44">
        <v>2.2599999999999998</v>
      </c>
      <c r="E626" s="17"/>
    </row>
    <row r="627" spans="1:5" x14ac:dyDescent="0.2">
      <c r="A627" s="16" t="s">
        <v>1076</v>
      </c>
      <c r="B627" s="46" t="s">
        <v>287</v>
      </c>
      <c r="C627" s="47">
        <v>0.12839999999999999</v>
      </c>
      <c r="D627" s="44">
        <v>1.7</v>
      </c>
      <c r="E627" s="17"/>
    </row>
    <row r="628" spans="1:5" x14ac:dyDescent="0.2">
      <c r="A628" s="16" t="s">
        <v>1645</v>
      </c>
      <c r="B628" s="46" t="s">
        <v>1662</v>
      </c>
      <c r="C628" s="47">
        <v>1.3298000000000001</v>
      </c>
      <c r="D628" s="44">
        <v>4.5</v>
      </c>
      <c r="E628" s="17"/>
    </row>
    <row r="629" spans="1:5" x14ac:dyDescent="0.2">
      <c r="A629" s="16" t="s">
        <v>1646</v>
      </c>
      <c r="B629" s="46" t="s">
        <v>1663</v>
      </c>
      <c r="C629" s="47">
        <v>0.47299999999999998</v>
      </c>
      <c r="D629" s="44">
        <v>2.08</v>
      </c>
      <c r="E629" s="17"/>
    </row>
    <row r="630" spans="1:5" x14ac:dyDescent="0.2">
      <c r="A630" s="16" t="s">
        <v>1647</v>
      </c>
      <c r="B630" s="46" t="s">
        <v>1664</v>
      </c>
      <c r="C630" s="47">
        <v>0.47299999999999998</v>
      </c>
      <c r="D630" s="44">
        <v>2.25</v>
      </c>
      <c r="E630" s="17"/>
    </row>
    <row r="631" spans="1:5" x14ac:dyDescent="0.2">
      <c r="A631" s="16" t="s">
        <v>1077</v>
      </c>
      <c r="B631" s="46" t="s">
        <v>288</v>
      </c>
      <c r="C631" s="47">
        <v>5.2743000000000002</v>
      </c>
      <c r="D631" s="44">
        <v>10.3</v>
      </c>
      <c r="E631" s="17"/>
    </row>
    <row r="632" spans="1:5" x14ac:dyDescent="0.2">
      <c r="A632" s="16" t="s">
        <v>1078</v>
      </c>
      <c r="B632" s="46" t="s">
        <v>289</v>
      </c>
      <c r="C632" s="47">
        <v>2.6924999999999999</v>
      </c>
      <c r="D632" s="44">
        <v>5.7</v>
      </c>
      <c r="E632" s="17"/>
    </row>
    <row r="633" spans="1:5" x14ac:dyDescent="0.2">
      <c r="A633" s="16" t="s">
        <v>1079</v>
      </c>
      <c r="B633" s="46" t="s">
        <v>290</v>
      </c>
      <c r="C633" s="47">
        <v>1.819</v>
      </c>
      <c r="D633" s="44">
        <v>3.1</v>
      </c>
      <c r="E633" s="17"/>
    </row>
    <row r="634" spans="1:5" x14ac:dyDescent="0.2">
      <c r="A634" s="16" t="s">
        <v>1080</v>
      </c>
      <c r="B634" s="46" t="s">
        <v>291</v>
      </c>
      <c r="C634" s="47">
        <v>3.8607999999999998</v>
      </c>
      <c r="D634" s="44">
        <v>11.5</v>
      </c>
      <c r="E634" s="17"/>
    </row>
    <row r="635" spans="1:5" x14ac:dyDescent="0.2">
      <c r="A635" s="16" t="s">
        <v>1081</v>
      </c>
      <c r="B635" s="46" t="s">
        <v>292</v>
      </c>
      <c r="C635" s="47">
        <v>2.0796000000000001</v>
      </c>
      <c r="D635" s="44">
        <v>5.7</v>
      </c>
      <c r="E635" s="17"/>
    </row>
    <row r="636" spans="1:5" x14ac:dyDescent="0.2">
      <c r="A636" s="16" t="s">
        <v>1082</v>
      </c>
      <c r="B636" s="46" t="s">
        <v>293</v>
      </c>
      <c r="C636" s="47">
        <v>1.2779</v>
      </c>
      <c r="D636" s="44">
        <v>2.2999999999999998</v>
      </c>
      <c r="E636" s="17"/>
    </row>
    <row r="637" spans="1:5" x14ac:dyDescent="0.2">
      <c r="A637" s="16" t="s">
        <v>1654</v>
      </c>
      <c r="B637" s="46" t="s">
        <v>1665</v>
      </c>
      <c r="C637" s="47">
        <v>0.50629999999999997</v>
      </c>
      <c r="D637" s="44">
        <v>3.11</v>
      </c>
      <c r="E637" s="17"/>
    </row>
    <row r="638" spans="1:5" x14ac:dyDescent="0.2">
      <c r="A638" s="16" t="s">
        <v>1655</v>
      </c>
      <c r="B638" s="46" t="s">
        <v>1666</v>
      </c>
      <c r="C638" s="47">
        <v>0.44319999999999998</v>
      </c>
      <c r="D638" s="44">
        <v>2.57</v>
      </c>
      <c r="E638" s="17"/>
    </row>
    <row r="639" spans="1:5" x14ac:dyDescent="0.2">
      <c r="A639" s="16" t="s">
        <v>1656</v>
      </c>
      <c r="B639" s="46" t="s">
        <v>1667</v>
      </c>
      <c r="C639" s="47">
        <v>0.3725</v>
      </c>
      <c r="D639" s="44">
        <v>2.0499999999999998</v>
      </c>
      <c r="E639" s="17"/>
    </row>
    <row r="640" spans="1:5" x14ac:dyDescent="0.2">
      <c r="A640" s="16" t="s">
        <v>1083</v>
      </c>
      <c r="B640" s="46" t="s">
        <v>294</v>
      </c>
      <c r="C640" s="47">
        <v>2.1684000000000001</v>
      </c>
      <c r="D640" s="44">
        <v>7</v>
      </c>
      <c r="E640" s="17"/>
    </row>
    <row r="641" spans="1:5" x14ac:dyDescent="0.2">
      <c r="A641" s="16" t="s">
        <v>1084</v>
      </c>
      <c r="B641" s="46" t="s">
        <v>295</v>
      </c>
      <c r="C641" s="47">
        <v>0.80479999999999996</v>
      </c>
      <c r="D641" s="44">
        <v>3.58</v>
      </c>
      <c r="E641" s="17"/>
    </row>
    <row r="642" spans="1:5" x14ac:dyDescent="0.2">
      <c r="A642" s="16" t="s">
        <v>1085</v>
      </c>
      <c r="B642" s="46" t="s">
        <v>296</v>
      </c>
      <c r="C642" s="47">
        <v>0.80479999999999996</v>
      </c>
      <c r="D642" s="44">
        <v>3.1</v>
      </c>
      <c r="E642" s="17"/>
    </row>
    <row r="643" spans="1:5" x14ac:dyDescent="0.2">
      <c r="A643" s="16" t="s">
        <v>1086</v>
      </c>
      <c r="B643" s="46" t="s">
        <v>297</v>
      </c>
      <c r="C643" s="47">
        <v>0.9748</v>
      </c>
      <c r="D643" s="44">
        <v>2.59</v>
      </c>
      <c r="E643" s="17"/>
    </row>
    <row r="644" spans="1:5" x14ac:dyDescent="0.2">
      <c r="A644" s="16" t="s">
        <v>1087</v>
      </c>
      <c r="B644" s="46" t="s">
        <v>298</v>
      </c>
      <c r="C644" s="47">
        <v>0.78320000000000001</v>
      </c>
      <c r="D644" s="44">
        <v>3.03</v>
      </c>
      <c r="E644" s="17"/>
    </row>
    <row r="645" spans="1:5" x14ac:dyDescent="0.2">
      <c r="A645" s="16" t="s">
        <v>1088</v>
      </c>
      <c r="B645" s="46" t="s">
        <v>299</v>
      </c>
      <c r="C645" s="47">
        <v>1.5851</v>
      </c>
      <c r="D645" s="44">
        <v>4.8</v>
      </c>
      <c r="E645" s="17"/>
    </row>
    <row r="646" spans="1:5" x14ac:dyDescent="0.2">
      <c r="A646" s="16" t="s">
        <v>1089</v>
      </c>
      <c r="B646" s="46" t="s">
        <v>300</v>
      </c>
      <c r="C646" s="47">
        <v>1.9031</v>
      </c>
      <c r="D646" s="44">
        <v>6.6</v>
      </c>
      <c r="E646" s="17"/>
    </row>
    <row r="647" spans="1:5" x14ac:dyDescent="0.2">
      <c r="A647" s="16" t="s">
        <v>1090</v>
      </c>
      <c r="B647" s="46" t="s">
        <v>301</v>
      </c>
      <c r="C647" s="47">
        <v>0.75470000000000004</v>
      </c>
      <c r="D647" s="44">
        <v>2.83</v>
      </c>
      <c r="E647" s="17"/>
    </row>
    <row r="648" spans="1:5" x14ac:dyDescent="0.2">
      <c r="A648" s="16" t="s">
        <v>1091</v>
      </c>
      <c r="B648" s="46" t="s">
        <v>302</v>
      </c>
      <c r="C648" s="47">
        <v>0.73829999999999996</v>
      </c>
      <c r="D648" s="44">
        <v>2.7</v>
      </c>
      <c r="E648" s="17"/>
    </row>
    <row r="649" spans="1:5" x14ac:dyDescent="0.2">
      <c r="A649" s="16" t="s">
        <v>1648</v>
      </c>
      <c r="B649" s="46" t="s">
        <v>1668</v>
      </c>
      <c r="C649" s="47">
        <v>3.1698</v>
      </c>
      <c r="D649" s="44">
        <v>6.8</v>
      </c>
      <c r="E649" s="17"/>
    </row>
    <row r="650" spans="1:5" x14ac:dyDescent="0.2">
      <c r="A650" s="16" t="s">
        <v>1649</v>
      </c>
      <c r="B650" s="46" t="s">
        <v>1669</v>
      </c>
      <c r="C650" s="47">
        <v>1.3442000000000001</v>
      </c>
      <c r="D650" s="44">
        <v>4.3600000000000003</v>
      </c>
      <c r="E650" s="17"/>
    </row>
    <row r="651" spans="1:5" x14ac:dyDescent="0.2">
      <c r="A651" s="16" t="s">
        <v>1650</v>
      </c>
      <c r="B651" s="46" t="s">
        <v>1670</v>
      </c>
      <c r="C651" s="47">
        <v>0.40350000000000003</v>
      </c>
      <c r="D651" s="44">
        <v>2.21</v>
      </c>
      <c r="E651" s="17"/>
    </row>
    <row r="652" spans="1:5" x14ac:dyDescent="0.2">
      <c r="A652" s="16" t="s">
        <v>1092</v>
      </c>
      <c r="B652" s="46" t="s">
        <v>303</v>
      </c>
      <c r="C652" s="47">
        <v>5.3856000000000002</v>
      </c>
      <c r="D652" s="44">
        <v>14.4</v>
      </c>
      <c r="E652" s="17"/>
    </row>
    <row r="653" spans="1:5" x14ac:dyDescent="0.2">
      <c r="A653" s="16" t="s">
        <v>1093</v>
      </c>
      <c r="B653" s="46" t="s">
        <v>304</v>
      </c>
      <c r="C653" s="47">
        <v>2.1901000000000002</v>
      </c>
      <c r="D653" s="44">
        <v>5.2</v>
      </c>
      <c r="E653" s="17"/>
    </row>
    <row r="654" spans="1:5" x14ac:dyDescent="0.2">
      <c r="A654" s="16" t="s">
        <v>1094</v>
      </c>
      <c r="B654" s="46" t="s">
        <v>305</v>
      </c>
      <c r="C654" s="47">
        <v>1.2203999999999999</v>
      </c>
      <c r="D654" s="44">
        <v>2</v>
      </c>
      <c r="E654" s="17"/>
    </row>
    <row r="655" spans="1:5" x14ac:dyDescent="0.2">
      <c r="A655" s="16" t="s">
        <v>1095</v>
      </c>
      <c r="B655" s="46" t="s">
        <v>306</v>
      </c>
      <c r="C655" s="47">
        <v>4.3817000000000004</v>
      </c>
      <c r="D655" s="44">
        <v>13.1</v>
      </c>
      <c r="E655" s="17"/>
    </row>
    <row r="656" spans="1:5" x14ac:dyDescent="0.2">
      <c r="A656" s="16" t="s">
        <v>1096</v>
      </c>
      <c r="B656" s="46" t="s">
        <v>307</v>
      </c>
      <c r="C656" s="47">
        <v>2.3195999999999999</v>
      </c>
      <c r="D656" s="44">
        <v>6.9</v>
      </c>
      <c r="E656" s="17"/>
    </row>
    <row r="657" spans="1:5" x14ac:dyDescent="0.2">
      <c r="A657" s="16" t="s">
        <v>1097</v>
      </c>
      <c r="B657" s="46" t="s">
        <v>308</v>
      </c>
      <c r="C657" s="47">
        <v>1.3333999999999999</v>
      </c>
      <c r="D657" s="44">
        <v>3.1</v>
      </c>
      <c r="E657" s="17"/>
    </row>
    <row r="658" spans="1:5" x14ac:dyDescent="0.2">
      <c r="A658" s="16" t="s">
        <v>1098</v>
      </c>
      <c r="B658" s="46" t="s">
        <v>309</v>
      </c>
      <c r="C658" s="47">
        <v>5.2077</v>
      </c>
      <c r="D658" s="44">
        <v>12.7</v>
      </c>
      <c r="E658" s="17"/>
    </row>
    <row r="659" spans="1:5" x14ac:dyDescent="0.2">
      <c r="A659" s="16" t="s">
        <v>1099</v>
      </c>
      <c r="B659" s="46" t="s">
        <v>310</v>
      </c>
      <c r="C659" s="47">
        <v>2.4658000000000002</v>
      </c>
      <c r="D659" s="44">
        <v>5.6</v>
      </c>
      <c r="E659" s="17"/>
    </row>
    <row r="660" spans="1:5" x14ac:dyDescent="0.2">
      <c r="A660" s="16" t="s">
        <v>1100</v>
      </c>
      <c r="B660" s="46" t="s">
        <v>311</v>
      </c>
      <c r="C660" s="47">
        <v>1.7613000000000001</v>
      </c>
      <c r="D660" s="44">
        <v>3.3</v>
      </c>
      <c r="E660" s="17"/>
    </row>
    <row r="661" spans="1:5" x14ac:dyDescent="0.2">
      <c r="A661" s="16" t="s">
        <v>1101</v>
      </c>
      <c r="B661" s="46" t="s">
        <v>312</v>
      </c>
      <c r="C661" s="47">
        <v>3.7481</v>
      </c>
      <c r="D661" s="44">
        <v>10.29</v>
      </c>
      <c r="E661" s="17"/>
    </row>
    <row r="662" spans="1:5" x14ac:dyDescent="0.2">
      <c r="A662" s="16" t="s">
        <v>1102</v>
      </c>
      <c r="B662" s="46" t="s">
        <v>313</v>
      </c>
      <c r="C662" s="47">
        <v>1.4893000000000001</v>
      </c>
      <c r="D662" s="44">
        <v>2.8</v>
      </c>
      <c r="E662" s="17"/>
    </row>
    <row r="663" spans="1:5" x14ac:dyDescent="0.2">
      <c r="A663" s="16" t="s">
        <v>1651</v>
      </c>
      <c r="B663" s="46" t="s">
        <v>1671</v>
      </c>
      <c r="C663" s="47">
        <v>0.74590000000000001</v>
      </c>
      <c r="D663" s="44">
        <v>3.58</v>
      </c>
      <c r="E663" s="17"/>
    </row>
    <row r="664" spans="1:5" x14ac:dyDescent="0.2">
      <c r="A664" s="16" t="s">
        <v>1652</v>
      </c>
      <c r="B664" s="46" t="s">
        <v>1672</v>
      </c>
      <c r="C664" s="47">
        <v>0.46429999999999999</v>
      </c>
      <c r="D664" s="44">
        <v>2.96</v>
      </c>
      <c r="E664" s="17"/>
    </row>
    <row r="665" spans="1:5" x14ac:dyDescent="0.2">
      <c r="A665" s="16" t="s">
        <v>1653</v>
      </c>
      <c r="B665" s="46" t="s">
        <v>1673</v>
      </c>
      <c r="C665" s="47">
        <v>0.43830000000000002</v>
      </c>
      <c r="D665" s="44">
        <v>2.56</v>
      </c>
      <c r="E665" s="17"/>
    </row>
    <row r="666" spans="1:5" x14ac:dyDescent="0.2">
      <c r="A666" s="16" t="s">
        <v>1103</v>
      </c>
      <c r="B666" s="46" t="s">
        <v>314</v>
      </c>
      <c r="C666" s="47">
        <v>9.202</v>
      </c>
      <c r="D666" s="44">
        <v>26.05</v>
      </c>
      <c r="E666" s="17"/>
    </row>
    <row r="667" spans="1:5" x14ac:dyDescent="0.2">
      <c r="A667" s="16" t="s">
        <v>1104</v>
      </c>
      <c r="B667" s="46" t="s">
        <v>315</v>
      </c>
      <c r="C667" s="47">
        <v>2.1238999999999999</v>
      </c>
      <c r="D667" s="44">
        <v>6.6</v>
      </c>
      <c r="E667" s="17"/>
    </row>
    <row r="668" spans="1:5" x14ac:dyDescent="0.2">
      <c r="A668" s="16" t="s">
        <v>1105</v>
      </c>
      <c r="B668" s="46" t="s">
        <v>316</v>
      </c>
      <c r="C668" s="47">
        <v>1.5889</v>
      </c>
      <c r="D668" s="44">
        <v>4.4000000000000004</v>
      </c>
      <c r="E668" s="17"/>
    </row>
    <row r="669" spans="1:5" x14ac:dyDescent="0.2">
      <c r="A669" s="16" t="s">
        <v>1106</v>
      </c>
      <c r="B669" s="46" t="s">
        <v>319</v>
      </c>
      <c r="C669" s="47">
        <v>5.4511000000000003</v>
      </c>
      <c r="D669" s="44">
        <v>16.600000000000001</v>
      </c>
      <c r="E669" s="17"/>
    </row>
    <row r="670" spans="1:5" x14ac:dyDescent="0.2">
      <c r="A670" s="16" t="s">
        <v>1107</v>
      </c>
      <c r="B670" s="46" t="s">
        <v>320</v>
      </c>
      <c r="C670" s="47">
        <v>1.2441</v>
      </c>
      <c r="D670" s="44">
        <v>4.5</v>
      </c>
      <c r="E670" s="17"/>
    </row>
    <row r="671" spans="1:5" x14ac:dyDescent="0.2">
      <c r="A671" s="16" t="s">
        <v>1108</v>
      </c>
      <c r="B671" s="46" t="s">
        <v>321</v>
      </c>
      <c r="C671" s="47">
        <v>0.96030000000000004</v>
      </c>
      <c r="D671" s="44">
        <v>4.21</v>
      </c>
      <c r="E671" s="17"/>
    </row>
    <row r="672" spans="1:5" x14ac:dyDescent="0.2">
      <c r="A672" s="16" t="s">
        <v>1109</v>
      </c>
      <c r="B672" s="46" t="s">
        <v>322</v>
      </c>
      <c r="C672" s="47">
        <v>3.1467000000000001</v>
      </c>
      <c r="D672" s="44">
        <v>9.4</v>
      </c>
      <c r="E672" s="17"/>
    </row>
    <row r="673" spans="1:5" x14ac:dyDescent="0.2">
      <c r="A673" s="16" t="s">
        <v>1110</v>
      </c>
      <c r="B673" s="46" t="s">
        <v>323</v>
      </c>
      <c r="C673" s="47">
        <v>1.6152</v>
      </c>
      <c r="D673" s="44">
        <v>5.3</v>
      </c>
      <c r="E673" s="17"/>
    </row>
    <row r="674" spans="1:5" x14ac:dyDescent="0.2">
      <c r="A674" s="16" t="s">
        <v>1111</v>
      </c>
      <c r="B674" s="46" t="s">
        <v>324</v>
      </c>
      <c r="C674" s="47">
        <v>1.1177999999999999</v>
      </c>
      <c r="D674" s="44">
        <v>3.4</v>
      </c>
      <c r="E674" s="17"/>
    </row>
    <row r="675" spans="1:5" x14ac:dyDescent="0.2">
      <c r="A675" s="16" t="s">
        <v>1112</v>
      </c>
      <c r="B675" s="46" t="s">
        <v>325</v>
      </c>
      <c r="C675" s="47">
        <v>1.9621999999999999</v>
      </c>
      <c r="D675" s="44">
        <v>7.4</v>
      </c>
      <c r="E675" s="17"/>
    </row>
    <row r="676" spans="1:5" x14ac:dyDescent="0.2">
      <c r="A676" s="16" t="s">
        <v>1113</v>
      </c>
      <c r="B676" s="46" t="s">
        <v>326</v>
      </c>
      <c r="C676" s="47">
        <v>1.1552</v>
      </c>
      <c r="D676" s="44">
        <v>4.5999999999999996</v>
      </c>
      <c r="E676" s="17"/>
    </row>
    <row r="677" spans="1:5" x14ac:dyDescent="0.2">
      <c r="A677" s="16" t="s">
        <v>1114</v>
      </c>
      <c r="B677" s="46" t="s">
        <v>327</v>
      </c>
      <c r="C677" s="47">
        <v>0.85629999999999995</v>
      </c>
      <c r="D677" s="44">
        <v>3.2</v>
      </c>
      <c r="E677" s="17"/>
    </row>
    <row r="678" spans="1:5" x14ac:dyDescent="0.2">
      <c r="A678" s="16" t="s">
        <v>1115</v>
      </c>
      <c r="B678" s="46" t="s">
        <v>328</v>
      </c>
      <c r="C678" s="47">
        <v>2.4398</v>
      </c>
      <c r="D678" s="44">
        <v>7.6</v>
      </c>
      <c r="E678" s="17"/>
    </row>
    <row r="679" spans="1:5" x14ac:dyDescent="0.2">
      <c r="A679" s="16" t="s">
        <v>1116</v>
      </c>
      <c r="B679" s="46" t="s">
        <v>329</v>
      </c>
      <c r="C679" s="47">
        <v>1.2968999999999999</v>
      </c>
      <c r="D679" s="44">
        <v>3.46</v>
      </c>
      <c r="E679" s="17"/>
    </row>
    <row r="680" spans="1:5" x14ac:dyDescent="0.2">
      <c r="A680" s="16" t="s">
        <v>1117</v>
      </c>
      <c r="B680" s="46" t="s">
        <v>330</v>
      </c>
      <c r="C680" s="47">
        <v>0.94099999999999995</v>
      </c>
      <c r="D680" s="44">
        <v>3.1</v>
      </c>
      <c r="E680" s="17"/>
    </row>
    <row r="681" spans="1:5" x14ac:dyDescent="0.2">
      <c r="A681" s="16" t="s">
        <v>1118</v>
      </c>
      <c r="B681" s="46" t="s">
        <v>331</v>
      </c>
      <c r="C681" s="47">
        <v>2.3687999999999998</v>
      </c>
      <c r="D681" s="44">
        <v>9.1999999999999993</v>
      </c>
      <c r="E681" s="17"/>
    </row>
    <row r="682" spans="1:5" x14ac:dyDescent="0.2">
      <c r="A682" s="16" t="s">
        <v>1119</v>
      </c>
      <c r="B682" s="46" t="s">
        <v>332</v>
      </c>
      <c r="C682" s="47">
        <v>4.6936999999999998</v>
      </c>
      <c r="D682" s="44">
        <v>14.9</v>
      </c>
      <c r="E682" s="17"/>
    </row>
    <row r="683" spans="1:5" x14ac:dyDescent="0.2">
      <c r="A683" s="16" t="s">
        <v>1120</v>
      </c>
      <c r="B683" s="46" t="s">
        <v>333</v>
      </c>
      <c r="C683" s="47">
        <v>1.4259999999999999</v>
      </c>
      <c r="D683" s="44">
        <v>5.53</v>
      </c>
      <c r="E683" s="17"/>
    </row>
    <row r="684" spans="1:5" x14ac:dyDescent="0.2">
      <c r="A684" s="16" t="s">
        <v>1121</v>
      </c>
      <c r="B684" s="46" t="s">
        <v>334</v>
      </c>
      <c r="C684" s="47">
        <v>1.4259999999999999</v>
      </c>
      <c r="D684" s="44">
        <v>4.2</v>
      </c>
      <c r="E684" s="17"/>
    </row>
    <row r="685" spans="1:5" x14ac:dyDescent="0.2">
      <c r="A685" s="16" t="s">
        <v>1122</v>
      </c>
      <c r="B685" s="46" t="s">
        <v>335</v>
      </c>
      <c r="C685" s="47">
        <v>4.4691999999999998</v>
      </c>
      <c r="D685" s="44">
        <v>11.9</v>
      </c>
      <c r="E685" s="17"/>
    </row>
    <row r="686" spans="1:5" x14ac:dyDescent="0.2">
      <c r="A686" s="16" t="s">
        <v>1123</v>
      </c>
      <c r="B686" s="46" t="s">
        <v>341</v>
      </c>
      <c r="C686" s="47">
        <v>1.2617</v>
      </c>
      <c r="D686" s="44">
        <v>4.95</v>
      </c>
      <c r="E686" s="17"/>
    </row>
    <row r="687" spans="1:5" x14ac:dyDescent="0.2">
      <c r="A687" s="16" t="s">
        <v>1124</v>
      </c>
      <c r="B687" s="46" t="s">
        <v>342</v>
      </c>
      <c r="C687" s="47">
        <v>1.2617</v>
      </c>
      <c r="D687" s="44">
        <v>4.2</v>
      </c>
      <c r="E687" s="17"/>
    </row>
    <row r="688" spans="1:5" x14ac:dyDescent="0.2">
      <c r="A688" s="16" t="s">
        <v>1125</v>
      </c>
      <c r="B688" s="46" t="s">
        <v>343</v>
      </c>
      <c r="C688" s="47">
        <v>1.0326</v>
      </c>
      <c r="D688" s="44">
        <v>4.4800000000000004</v>
      </c>
      <c r="E688" s="17"/>
    </row>
    <row r="689" spans="1:5" x14ac:dyDescent="0.2">
      <c r="A689" s="16" t="s">
        <v>1126</v>
      </c>
      <c r="B689" s="46" t="s">
        <v>344</v>
      </c>
      <c r="C689" s="47">
        <v>0.77459999999999996</v>
      </c>
      <c r="D689" s="44">
        <v>3.35</v>
      </c>
      <c r="E689" s="17"/>
    </row>
    <row r="690" spans="1:5" x14ac:dyDescent="0.2">
      <c r="A690" s="16" t="s">
        <v>1127</v>
      </c>
      <c r="B690" s="46" t="s">
        <v>345</v>
      </c>
      <c r="C690" s="47">
        <v>0.5383</v>
      </c>
      <c r="D690" s="44">
        <v>2.44</v>
      </c>
      <c r="E690" s="17"/>
    </row>
    <row r="691" spans="1:5" x14ac:dyDescent="0.2">
      <c r="A691" s="16" t="s">
        <v>1128</v>
      </c>
      <c r="B691" s="46" t="s">
        <v>346</v>
      </c>
      <c r="C691" s="47">
        <v>0.86350000000000005</v>
      </c>
      <c r="D691" s="44">
        <v>3.1</v>
      </c>
      <c r="E691" s="17"/>
    </row>
    <row r="692" spans="1:5" x14ac:dyDescent="0.2">
      <c r="A692" s="16" t="s">
        <v>1129</v>
      </c>
      <c r="B692" s="46" t="s">
        <v>347</v>
      </c>
      <c r="C692" s="47">
        <v>0.86350000000000005</v>
      </c>
      <c r="D692" s="44">
        <v>3.7</v>
      </c>
      <c r="E692" s="17"/>
    </row>
    <row r="693" spans="1:5" x14ac:dyDescent="0.2">
      <c r="A693" s="16" t="s">
        <v>1130</v>
      </c>
      <c r="B693" s="46" t="s">
        <v>356</v>
      </c>
      <c r="C693" s="47">
        <v>2.1404000000000001</v>
      </c>
      <c r="D693" s="44">
        <v>7.6</v>
      </c>
      <c r="E693" s="17"/>
    </row>
    <row r="694" spans="1:5" x14ac:dyDescent="0.2">
      <c r="A694" s="16" t="s">
        <v>1131</v>
      </c>
      <c r="B694" s="46" t="s">
        <v>357</v>
      </c>
      <c r="C694" s="47">
        <v>1.0691999999999999</v>
      </c>
      <c r="D694" s="44">
        <v>4.4000000000000004</v>
      </c>
      <c r="E694" s="17"/>
    </row>
    <row r="695" spans="1:5" x14ac:dyDescent="0.2">
      <c r="A695" s="16" t="s">
        <v>1132</v>
      </c>
      <c r="B695" s="46" t="s">
        <v>358</v>
      </c>
      <c r="C695" s="47">
        <v>0.75029999999999997</v>
      </c>
      <c r="D695" s="44">
        <v>3</v>
      </c>
      <c r="E695" s="17"/>
    </row>
    <row r="696" spans="1:5" x14ac:dyDescent="0.2">
      <c r="A696" s="16" t="s">
        <v>1133</v>
      </c>
      <c r="B696" s="46" t="s">
        <v>359</v>
      </c>
      <c r="C696" s="47">
        <v>7.1584000000000003</v>
      </c>
      <c r="D696" s="44">
        <v>17.91</v>
      </c>
      <c r="E696" s="17"/>
    </row>
    <row r="697" spans="1:5" x14ac:dyDescent="0.2">
      <c r="A697" s="16" t="s">
        <v>1134</v>
      </c>
      <c r="B697" s="46" t="s">
        <v>360</v>
      </c>
      <c r="C697" s="47">
        <v>1.5128999999999999</v>
      </c>
      <c r="D697" s="44">
        <v>6.17</v>
      </c>
      <c r="E697" s="17"/>
    </row>
    <row r="698" spans="1:5" x14ac:dyDescent="0.2">
      <c r="A698" s="16" t="s">
        <v>1135</v>
      </c>
      <c r="B698" s="46" t="s">
        <v>361</v>
      </c>
      <c r="C698" s="47">
        <v>0.73740000000000006</v>
      </c>
      <c r="D698" s="44">
        <v>3.46</v>
      </c>
      <c r="E698" s="17"/>
    </row>
    <row r="699" spans="1:5" x14ac:dyDescent="0.2">
      <c r="A699" s="16" t="s">
        <v>1136</v>
      </c>
      <c r="B699" s="46" t="s">
        <v>362</v>
      </c>
      <c r="C699" s="47">
        <v>3.2372000000000001</v>
      </c>
      <c r="D699" s="44">
        <v>12.1</v>
      </c>
      <c r="E699" s="17"/>
    </row>
    <row r="700" spans="1:5" x14ac:dyDescent="0.2">
      <c r="A700" s="16" t="s">
        <v>1137</v>
      </c>
      <c r="B700" s="46" t="s">
        <v>363</v>
      </c>
      <c r="C700" s="47">
        <v>0.6119</v>
      </c>
      <c r="D700" s="44">
        <v>3.9</v>
      </c>
      <c r="E700" s="17"/>
    </row>
    <row r="701" spans="1:5" x14ac:dyDescent="0.2">
      <c r="A701" s="16" t="s">
        <v>1138</v>
      </c>
      <c r="B701" s="46" t="s">
        <v>364</v>
      </c>
      <c r="C701" s="47">
        <v>0.46800000000000003</v>
      </c>
      <c r="D701" s="44">
        <v>4.01</v>
      </c>
      <c r="E701" s="17"/>
    </row>
    <row r="702" spans="1:5" x14ac:dyDescent="0.2">
      <c r="A702" s="16" t="s">
        <v>1139</v>
      </c>
      <c r="B702" s="46" t="s">
        <v>365</v>
      </c>
      <c r="C702" s="47">
        <v>0.88470000000000004</v>
      </c>
      <c r="D702" s="44">
        <v>4.9000000000000004</v>
      </c>
      <c r="E702" s="17"/>
    </row>
    <row r="703" spans="1:5" x14ac:dyDescent="0.2">
      <c r="A703" s="16" t="s">
        <v>1140</v>
      </c>
      <c r="B703" s="46" t="s">
        <v>366</v>
      </c>
      <c r="C703" s="47">
        <v>0.69630000000000003</v>
      </c>
      <c r="D703" s="44">
        <v>4.41</v>
      </c>
      <c r="E703" s="17"/>
    </row>
    <row r="704" spans="1:5" x14ac:dyDescent="0.2">
      <c r="A704" s="16" t="s">
        <v>1141</v>
      </c>
      <c r="B704" s="46" t="s">
        <v>367</v>
      </c>
      <c r="C704" s="47">
        <v>1.5901000000000001</v>
      </c>
      <c r="D704" s="44">
        <v>8</v>
      </c>
      <c r="E704" s="17"/>
    </row>
    <row r="705" spans="1:5" x14ac:dyDescent="0.2">
      <c r="A705" s="16" t="s">
        <v>1142</v>
      </c>
      <c r="B705" s="46" t="s">
        <v>368</v>
      </c>
      <c r="C705" s="47">
        <v>0.68869999999999998</v>
      </c>
      <c r="D705" s="44">
        <v>6.28</v>
      </c>
      <c r="E705" s="17"/>
    </row>
    <row r="706" spans="1:5" x14ac:dyDescent="0.2">
      <c r="A706" s="16" t="s">
        <v>1143</v>
      </c>
      <c r="B706" s="46" t="s">
        <v>369</v>
      </c>
      <c r="C706" s="47">
        <v>1.3825000000000001</v>
      </c>
      <c r="D706" s="44">
        <v>9.6999999999999993</v>
      </c>
      <c r="E706" s="17"/>
    </row>
    <row r="707" spans="1:5" x14ac:dyDescent="0.2">
      <c r="A707" s="16" t="s">
        <v>1144</v>
      </c>
      <c r="B707" s="46" t="s">
        <v>370</v>
      </c>
      <c r="C707" s="47">
        <v>1.3130999999999999</v>
      </c>
      <c r="D707" s="44">
        <v>6.2</v>
      </c>
      <c r="E707" s="17"/>
    </row>
    <row r="708" spans="1:5" x14ac:dyDescent="0.2">
      <c r="A708" s="16" t="s">
        <v>1145</v>
      </c>
      <c r="B708" s="46" t="s">
        <v>371</v>
      </c>
      <c r="C708" s="47">
        <v>0.3674</v>
      </c>
      <c r="D708" s="44">
        <v>2.63</v>
      </c>
      <c r="E708" s="17"/>
    </row>
    <row r="709" spans="1:5" x14ac:dyDescent="0.2">
      <c r="A709" s="16" t="s">
        <v>1146</v>
      </c>
      <c r="B709" s="46" t="s">
        <v>372</v>
      </c>
      <c r="C709" s="47">
        <v>0.76800000000000002</v>
      </c>
      <c r="D709" s="44">
        <v>5.03</v>
      </c>
      <c r="E709" s="17"/>
    </row>
    <row r="710" spans="1:5" x14ac:dyDescent="0.2">
      <c r="A710" s="16" t="s">
        <v>1147</v>
      </c>
      <c r="B710" s="46" t="s">
        <v>373</v>
      </c>
      <c r="C710" s="47">
        <v>1.0502</v>
      </c>
      <c r="D710" s="44">
        <v>4.5199999999999996</v>
      </c>
      <c r="E710" s="17"/>
    </row>
    <row r="711" spans="1:5" x14ac:dyDescent="0.2">
      <c r="A711" s="16" t="s">
        <v>1148</v>
      </c>
      <c r="B711" s="46" t="s">
        <v>374</v>
      </c>
      <c r="C711" s="47">
        <v>0.55489999999999995</v>
      </c>
      <c r="D711" s="44">
        <v>3.57</v>
      </c>
      <c r="E711" s="17"/>
    </row>
    <row r="712" spans="1:5" x14ac:dyDescent="0.2">
      <c r="A712" s="16" t="s">
        <v>1149</v>
      </c>
      <c r="B712" s="46" t="s">
        <v>375</v>
      </c>
      <c r="C712" s="47">
        <v>4.4549000000000003</v>
      </c>
      <c r="D712" s="44">
        <v>14</v>
      </c>
      <c r="E712" s="17"/>
    </row>
    <row r="713" spans="1:5" x14ac:dyDescent="0.2">
      <c r="A713" s="16" t="s">
        <v>1150</v>
      </c>
      <c r="B713" s="46" t="s">
        <v>376</v>
      </c>
      <c r="C713" s="47">
        <v>2.0072000000000001</v>
      </c>
      <c r="D713" s="44">
        <v>6.6</v>
      </c>
      <c r="E713" s="17"/>
    </row>
    <row r="714" spans="1:5" x14ac:dyDescent="0.2">
      <c r="A714" s="16" t="s">
        <v>1151</v>
      </c>
      <c r="B714" s="46" t="s">
        <v>377</v>
      </c>
      <c r="C714" s="47">
        <v>1.2312000000000001</v>
      </c>
      <c r="D714" s="44">
        <v>3.5</v>
      </c>
      <c r="E714" s="17"/>
    </row>
    <row r="715" spans="1:5" x14ac:dyDescent="0.2">
      <c r="A715" s="16" t="s">
        <v>1152</v>
      </c>
      <c r="B715" s="46" t="s">
        <v>378</v>
      </c>
      <c r="C715" s="47">
        <v>3.5973000000000002</v>
      </c>
      <c r="D715" s="44">
        <v>10</v>
      </c>
      <c r="E715" s="17"/>
    </row>
    <row r="716" spans="1:5" x14ac:dyDescent="0.2">
      <c r="A716" s="16" t="s">
        <v>1153</v>
      </c>
      <c r="B716" s="46" t="s">
        <v>379</v>
      </c>
      <c r="C716" s="47">
        <v>1.5799000000000001</v>
      </c>
      <c r="D716" s="44">
        <v>4</v>
      </c>
      <c r="E716" s="17"/>
    </row>
    <row r="717" spans="1:5" x14ac:dyDescent="0.2">
      <c r="A717" s="16" t="s">
        <v>1154</v>
      </c>
      <c r="B717" s="46" t="s">
        <v>380</v>
      </c>
      <c r="C717" s="47">
        <v>1.8107</v>
      </c>
      <c r="D717" s="44">
        <v>4.4000000000000004</v>
      </c>
      <c r="E717" s="17"/>
    </row>
    <row r="718" spans="1:5" x14ac:dyDescent="0.2">
      <c r="A718" s="16" t="s">
        <v>1155</v>
      </c>
      <c r="B718" s="46" t="s">
        <v>381</v>
      </c>
      <c r="C718" s="47">
        <v>3.9152</v>
      </c>
      <c r="D718" s="44">
        <v>9.6</v>
      </c>
      <c r="E718" s="17"/>
    </row>
    <row r="719" spans="1:5" x14ac:dyDescent="0.2">
      <c r="A719" s="16" t="s">
        <v>1156</v>
      </c>
      <c r="B719" s="46" t="s">
        <v>382</v>
      </c>
      <c r="C719" s="47">
        <v>2.0828000000000002</v>
      </c>
      <c r="D719" s="44">
        <v>5.0999999999999996</v>
      </c>
      <c r="E719" s="17"/>
    </row>
    <row r="720" spans="1:5" x14ac:dyDescent="0.2">
      <c r="A720" s="16" t="s">
        <v>1157</v>
      </c>
      <c r="B720" s="46" t="s">
        <v>383</v>
      </c>
      <c r="C720" s="47">
        <v>1.3822000000000001</v>
      </c>
      <c r="D720" s="44">
        <v>3</v>
      </c>
      <c r="E720" s="17"/>
    </row>
    <row r="721" spans="1:5" x14ac:dyDescent="0.2">
      <c r="A721" s="16" t="s">
        <v>1158</v>
      </c>
      <c r="B721" s="46" t="s">
        <v>384</v>
      </c>
      <c r="C721" s="47">
        <v>1.5335000000000001</v>
      </c>
      <c r="D721" s="44">
        <v>5.6</v>
      </c>
      <c r="E721" s="17"/>
    </row>
    <row r="722" spans="1:5" x14ac:dyDescent="0.2">
      <c r="A722" s="16" t="s">
        <v>1159</v>
      </c>
      <c r="B722" s="46" t="s">
        <v>385</v>
      </c>
      <c r="C722" s="47">
        <v>0.90049999999999997</v>
      </c>
      <c r="D722" s="44">
        <v>3.1</v>
      </c>
      <c r="E722" s="17"/>
    </row>
    <row r="723" spans="1:5" x14ac:dyDescent="0.2">
      <c r="A723" s="16" t="s">
        <v>1160</v>
      </c>
      <c r="B723" s="46" t="s">
        <v>386</v>
      </c>
      <c r="C723" s="47">
        <v>1.8433999999999999</v>
      </c>
      <c r="D723" s="44">
        <v>5.4</v>
      </c>
      <c r="E723" s="17"/>
    </row>
    <row r="724" spans="1:5" x14ac:dyDescent="0.2">
      <c r="A724" s="16" t="s">
        <v>1161</v>
      </c>
      <c r="B724" s="46" t="s">
        <v>387</v>
      </c>
      <c r="C724" s="47">
        <v>0.67269999999999996</v>
      </c>
      <c r="D724" s="44">
        <v>2.2000000000000002</v>
      </c>
      <c r="E724" s="17"/>
    </row>
    <row r="725" spans="1:5" x14ac:dyDescent="0.2">
      <c r="A725" s="16" t="s">
        <v>1162</v>
      </c>
      <c r="B725" s="46" t="s">
        <v>388</v>
      </c>
      <c r="C725" s="47">
        <v>1.3118000000000001</v>
      </c>
      <c r="D725" s="44">
        <v>3.67</v>
      </c>
      <c r="E725" s="17"/>
    </row>
    <row r="726" spans="1:5" x14ac:dyDescent="0.2">
      <c r="A726" s="16" t="s">
        <v>1163</v>
      </c>
      <c r="B726" s="46" t="s">
        <v>389</v>
      </c>
      <c r="C726" s="47">
        <v>0.51549999999999996</v>
      </c>
      <c r="D726" s="44">
        <v>2.44</v>
      </c>
      <c r="E726" s="17"/>
    </row>
    <row r="727" spans="1:5" x14ac:dyDescent="0.2">
      <c r="A727" s="16" t="s">
        <v>1164</v>
      </c>
      <c r="B727" s="46" t="s">
        <v>390</v>
      </c>
      <c r="C727" s="47">
        <v>1.8165</v>
      </c>
      <c r="D727" s="44">
        <v>5.9</v>
      </c>
      <c r="E727" s="17"/>
    </row>
    <row r="728" spans="1:5" x14ac:dyDescent="0.2">
      <c r="A728" s="16" t="s">
        <v>1165</v>
      </c>
      <c r="B728" s="46" t="s">
        <v>391</v>
      </c>
      <c r="C728" s="47">
        <v>1.0348999999999999</v>
      </c>
      <c r="D728" s="44">
        <v>3.7</v>
      </c>
      <c r="E728" s="17"/>
    </row>
    <row r="729" spans="1:5" x14ac:dyDescent="0.2">
      <c r="A729" s="16" t="s">
        <v>1166</v>
      </c>
      <c r="B729" s="46" t="s">
        <v>392</v>
      </c>
      <c r="C729" s="47">
        <v>0.73719999999999997</v>
      </c>
      <c r="D729" s="44">
        <v>2.6</v>
      </c>
      <c r="E729" s="17"/>
    </row>
    <row r="730" spans="1:5" x14ac:dyDescent="0.2">
      <c r="A730" s="16" t="s">
        <v>1167</v>
      </c>
      <c r="B730" s="46" t="s">
        <v>393</v>
      </c>
      <c r="C730" s="47">
        <v>1.5757000000000001</v>
      </c>
      <c r="D730" s="44">
        <v>6.7</v>
      </c>
      <c r="E730" s="17"/>
    </row>
    <row r="731" spans="1:5" x14ac:dyDescent="0.2">
      <c r="A731" s="16" t="s">
        <v>1168</v>
      </c>
      <c r="B731" s="46" t="s">
        <v>394</v>
      </c>
      <c r="C731" s="47">
        <v>0.95530000000000004</v>
      </c>
      <c r="D731" s="44">
        <v>4.5999999999999996</v>
      </c>
      <c r="E731" s="17"/>
    </row>
    <row r="732" spans="1:5" x14ac:dyDescent="0.2">
      <c r="A732" s="16" t="s">
        <v>1169</v>
      </c>
      <c r="B732" s="46" t="s">
        <v>395</v>
      </c>
      <c r="C732" s="47">
        <v>19.225000000000001</v>
      </c>
      <c r="D732" s="44">
        <v>32.5</v>
      </c>
      <c r="E732" s="17"/>
    </row>
    <row r="733" spans="1:5" x14ac:dyDescent="0.2">
      <c r="A733" s="16" t="s">
        <v>1170</v>
      </c>
      <c r="B733" s="46" t="s">
        <v>396</v>
      </c>
      <c r="C733" s="47">
        <v>6.2705000000000002</v>
      </c>
      <c r="D733" s="44">
        <v>16.100000000000001</v>
      </c>
      <c r="E733" s="17"/>
    </row>
    <row r="734" spans="1:5" x14ac:dyDescent="0.2">
      <c r="A734" s="16" t="s">
        <v>1171</v>
      </c>
      <c r="B734" s="46" t="s">
        <v>397</v>
      </c>
      <c r="C734" s="47">
        <v>2.9763999999999999</v>
      </c>
      <c r="D734" s="44">
        <v>8.5</v>
      </c>
      <c r="E734" s="17"/>
    </row>
    <row r="735" spans="1:5" x14ac:dyDescent="0.2">
      <c r="A735" s="16" t="s">
        <v>1172</v>
      </c>
      <c r="B735" s="46" t="s">
        <v>398</v>
      </c>
      <c r="C735" s="47">
        <v>3.0718000000000001</v>
      </c>
      <c r="D735" s="44">
        <v>4.3</v>
      </c>
      <c r="E735" s="17"/>
    </row>
    <row r="736" spans="1:5" x14ac:dyDescent="0.2">
      <c r="A736" s="16" t="s">
        <v>1173</v>
      </c>
      <c r="B736" s="46" t="s">
        <v>399</v>
      </c>
      <c r="C736" s="47">
        <v>1.9</v>
      </c>
      <c r="D736" s="44">
        <v>6.8</v>
      </c>
      <c r="E736" s="17"/>
    </row>
    <row r="737" spans="1:5" x14ac:dyDescent="0.2">
      <c r="A737" s="16" t="s">
        <v>1174</v>
      </c>
      <c r="B737" s="46" t="s">
        <v>400</v>
      </c>
      <c r="C737" s="47">
        <v>2.0499999999999998</v>
      </c>
      <c r="D737" s="44">
        <v>5.8</v>
      </c>
      <c r="E737" s="17"/>
    </row>
    <row r="738" spans="1:5" x14ac:dyDescent="0.2">
      <c r="A738" s="16" t="s">
        <v>1175</v>
      </c>
      <c r="B738" s="46" t="s">
        <v>401</v>
      </c>
      <c r="C738" s="47">
        <v>3.1366999999999998</v>
      </c>
      <c r="D738" s="44">
        <v>9.3000000000000007</v>
      </c>
      <c r="E738" s="17"/>
    </row>
    <row r="739" spans="1:5" x14ac:dyDescent="0.2">
      <c r="A739" s="16" t="s">
        <v>1176</v>
      </c>
      <c r="B739" s="46" t="s">
        <v>402</v>
      </c>
      <c r="C739" s="47">
        <v>2.2315</v>
      </c>
      <c r="D739" s="44">
        <v>4.5999999999999996</v>
      </c>
      <c r="E739" s="17"/>
    </row>
    <row r="740" spans="1:5" x14ac:dyDescent="0.2">
      <c r="A740" s="16" t="s">
        <v>1177</v>
      </c>
      <c r="B740" s="46" t="s">
        <v>403</v>
      </c>
      <c r="C740" s="47">
        <v>1.9115</v>
      </c>
      <c r="D740" s="44">
        <v>2.6</v>
      </c>
      <c r="E740" s="17"/>
    </row>
    <row r="741" spans="1:5" x14ac:dyDescent="0.2">
      <c r="A741" s="16" t="s">
        <v>1178</v>
      </c>
      <c r="B741" s="46" t="s">
        <v>404</v>
      </c>
      <c r="C741" s="47">
        <v>1.5245</v>
      </c>
      <c r="D741" s="44">
        <v>6.2</v>
      </c>
      <c r="E741" s="17"/>
    </row>
    <row r="742" spans="1:5" x14ac:dyDescent="0.2">
      <c r="A742" s="16" t="s">
        <v>1179</v>
      </c>
      <c r="B742" s="46" t="s">
        <v>405</v>
      </c>
      <c r="C742" s="47">
        <v>1.137</v>
      </c>
      <c r="D742" s="44">
        <v>4.2</v>
      </c>
      <c r="E742" s="17"/>
    </row>
    <row r="743" spans="1:5" x14ac:dyDescent="0.2">
      <c r="A743" s="16" t="s">
        <v>1180</v>
      </c>
      <c r="B743" s="46" t="s">
        <v>406</v>
      </c>
      <c r="C743" s="47">
        <v>1.2312000000000001</v>
      </c>
      <c r="D743" s="44">
        <v>4.9000000000000004</v>
      </c>
      <c r="E743" s="17"/>
    </row>
    <row r="744" spans="1:5" x14ac:dyDescent="0.2">
      <c r="A744" s="16" t="s">
        <v>1181</v>
      </c>
      <c r="B744" s="46" t="s">
        <v>407</v>
      </c>
      <c r="C744" s="47">
        <v>0.63600000000000001</v>
      </c>
      <c r="D744" s="44">
        <v>3.14</v>
      </c>
      <c r="E744" s="17"/>
    </row>
    <row r="745" spans="1:5" x14ac:dyDescent="0.2">
      <c r="A745" s="16" t="s">
        <v>1182</v>
      </c>
      <c r="B745" s="46" t="s">
        <v>408</v>
      </c>
      <c r="C745" s="47">
        <v>1.2072000000000001</v>
      </c>
      <c r="D745" s="44">
        <v>7.6</v>
      </c>
      <c r="E745" s="17"/>
    </row>
    <row r="746" spans="1:5" x14ac:dyDescent="0.2">
      <c r="A746" s="16" t="s">
        <v>1183</v>
      </c>
      <c r="B746" s="46" t="s">
        <v>409</v>
      </c>
      <c r="C746" s="47">
        <v>0.71860000000000002</v>
      </c>
      <c r="D746" s="44">
        <v>4.7</v>
      </c>
      <c r="E746" s="17"/>
    </row>
    <row r="747" spans="1:5" x14ac:dyDescent="0.2">
      <c r="A747" s="16" t="s">
        <v>1184</v>
      </c>
      <c r="B747" s="46" t="s">
        <v>410</v>
      </c>
      <c r="C747" s="47">
        <v>0.57650000000000001</v>
      </c>
      <c r="D747" s="44">
        <v>2.7</v>
      </c>
      <c r="E747" s="17"/>
    </row>
    <row r="748" spans="1:5" x14ac:dyDescent="0.2">
      <c r="A748" s="16" t="s">
        <v>1185</v>
      </c>
      <c r="B748" s="46" t="s">
        <v>411</v>
      </c>
      <c r="C748" s="47">
        <v>6.8221999999999996</v>
      </c>
      <c r="D748" s="44">
        <v>12.1</v>
      </c>
      <c r="E748" s="17"/>
    </row>
    <row r="749" spans="1:5" x14ac:dyDescent="0.2">
      <c r="A749" s="16" t="s">
        <v>1186</v>
      </c>
      <c r="B749" s="46" t="s">
        <v>412</v>
      </c>
      <c r="C749" s="47">
        <v>2.9733999999999998</v>
      </c>
      <c r="D749" s="44">
        <v>6.09</v>
      </c>
      <c r="E749" s="17"/>
    </row>
    <row r="750" spans="1:5" x14ac:dyDescent="0.2">
      <c r="A750" s="16" t="s">
        <v>1187</v>
      </c>
      <c r="B750" s="46" t="s">
        <v>413</v>
      </c>
      <c r="C750" s="47">
        <v>8.5748999999999995</v>
      </c>
      <c r="D750" s="44">
        <v>15.04</v>
      </c>
      <c r="E750" s="17"/>
    </row>
    <row r="751" spans="1:5" x14ac:dyDescent="0.2">
      <c r="A751" s="16" t="s">
        <v>1188</v>
      </c>
      <c r="B751" s="46" t="s">
        <v>414</v>
      </c>
      <c r="C751" s="47">
        <v>3.0495000000000001</v>
      </c>
      <c r="D751" s="44">
        <v>5.97</v>
      </c>
      <c r="E751" s="17"/>
    </row>
    <row r="752" spans="1:5" x14ac:dyDescent="0.2">
      <c r="A752" s="16" t="s">
        <v>1189</v>
      </c>
      <c r="B752" s="46" t="s">
        <v>415</v>
      </c>
      <c r="C752" s="47">
        <v>2.6015999999999999</v>
      </c>
      <c r="D752" s="44">
        <v>4.4000000000000004</v>
      </c>
      <c r="E752" s="17"/>
    </row>
    <row r="753" spans="1:5" x14ac:dyDescent="0.2">
      <c r="A753" s="16" t="s">
        <v>1190</v>
      </c>
      <c r="B753" s="46" t="s">
        <v>416</v>
      </c>
      <c r="C753" s="47">
        <v>2.8087</v>
      </c>
      <c r="D753" s="44">
        <v>7.9</v>
      </c>
      <c r="E753" s="17"/>
    </row>
    <row r="754" spans="1:5" x14ac:dyDescent="0.2">
      <c r="A754" s="16" t="s">
        <v>1191</v>
      </c>
      <c r="B754" s="46" t="s">
        <v>417</v>
      </c>
      <c r="C754" s="47">
        <v>1.3664000000000001</v>
      </c>
      <c r="D754" s="44">
        <v>3.83</v>
      </c>
      <c r="E754" s="17"/>
    </row>
    <row r="755" spans="1:5" x14ac:dyDescent="0.2">
      <c r="A755" s="16" t="s">
        <v>1192</v>
      </c>
      <c r="B755" s="46" t="s">
        <v>418</v>
      </c>
      <c r="C755" s="47">
        <v>0.92149999999999999</v>
      </c>
      <c r="D755" s="44">
        <v>3</v>
      </c>
      <c r="E755" s="17"/>
    </row>
    <row r="756" spans="1:5" x14ac:dyDescent="0.2">
      <c r="A756" s="16" t="s">
        <v>1193</v>
      </c>
      <c r="B756" s="46" t="s">
        <v>419</v>
      </c>
      <c r="C756" s="47">
        <v>7.3403</v>
      </c>
      <c r="D756" s="44">
        <v>18.600000000000001</v>
      </c>
      <c r="E756" s="17"/>
    </row>
    <row r="757" spans="1:5" x14ac:dyDescent="0.2">
      <c r="A757" s="16" t="s">
        <v>1194</v>
      </c>
      <c r="B757" s="46" t="s">
        <v>420</v>
      </c>
      <c r="C757" s="47">
        <v>3.1278999999999999</v>
      </c>
      <c r="D757" s="44">
        <v>8.6999999999999993</v>
      </c>
      <c r="E757" s="17"/>
    </row>
    <row r="758" spans="1:5" x14ac:dyDescent="0.2">
      <c r="A758" s="16" t="s">
        <v>1195</v>
      </c>
      <c r="B758" s="46" t="s">
        <v>421</v>
      </c>
      <c r="C758" s="47">
        <v>2.9098000000000002</v>
      </c>
      <c r="D758" s="44">
        <v>10</v>
      </c>
      <c r="E758" s="17"/>
    </row>
    <row r="759" spans="1:5" x14ac:dyDescent="0.2">
      <c r="A759" s="16" t="s">
        <v>1196</v>
      </c>
      <c r="B759" s="46" t="s">
        <v>422</v>
      </c>
      <c r="C759" s="47">
        <v>0.7833</v>
      </c>
      <c r="D759" s="44">
        <v>3.33</v>
      </c>
      <c r="E759" s="17"/>
    </row>
    <row r="760" spans="1:5" x14ac:dyDescent="0.2">
      <c r="A760" s="16" t="s">
        <v>1197</v>
      </c>
      <c r="B760" s="46" t="s">
        <v>423</v>
      </c>
      <c r="C760" s="47">
        <v>0.7833</v>
      </c>
      <c r="D760" s="44">
        <v>4.0999999999999996</v>
      </c>
      <c r="E760" s="17"/>
    </row>
    <row r="761" spans="1:5" x14ac:dyDescent="0.2">
      <c r="A761" s="16" t="s">
        <v>1198</v>
      </c>
      <c r="B761" s="46" t="s">
        <v>424</v>
      </c>
      <c r="C761" s="47">
        <v>1.3165</v>
      </c>
      <c r="D761" s="44">
        <v>5</v>
      </c>
      <c r="E761" s="17"/>
    </row>
    <row r="762" spans="1:5" x14ac:dyDescent="0.2">
      <c r="A762" s="16" t="s">
        <v>1199</v>
      </c>
      <c r="B762" s="46" t="s">
        <v>425</v>
      </c>
      <c r="C762" s="47">
        <v>3.2734000000000001</v>
      </c>
      <c r="D762" s="44">
        <v>9.82</v>
      </c>
      <c r="E762" s="17"/>
    </row>
    <row r="763" spans="1:5" x14ac:dyDescent="0.2">
      <c r="A763" s="16" t="s">
        <v>1200</v>
      </c>
      <c r="B763" s="46" t="s">
        <v>426</v>
      </c>
      <c r="C763" s="47">
        <v>1.8661000000000001</v>
      </c>
      <c r="D763" s="44">
        <v>4.71</v>
      </c>
      <c r="E763" s="17"/>
    </row>
    <row r="764" spans="1:5" x14ac:dyDescent="0.2">
      <c r="A764" s="16" t="s">
        <v>1201</v>
      </c>
      <c r="B764" s="46" t="s">
        <v>427</v>
      </c>
      <c r="C764" s="47">
        <v>0.86550000000000005</v>
      </c>
      <c r="D764" s="44">
        <v>2</v>
      </c>
      <c r="E764" s="17"/>
    </row>
    <row r="765" spans="1:5" x14ac:dyDescent="0.2">
      <c r="A765" s="16" t="s">
        <v>1202</v>
      </c>
      <c r="B765" s="46" t="s">
        <v>428</v>
      </c>
      <c r="C765" s="47">
        <v>3.3609</v>
      </c>
      <c r="D765" s="44">
        <v>10.8</v>
      </c>
      <c r="E765" s="17"/>
    </row>
    <row r="766" spans="1:5" x14ac:dyDescent="0.2">
      <c r="A766" s="16" t="s">
        <v>1203</v>
      </c>
      <c r="B766" s="46" t="s">
        <v>429</v>
      </c>
      <c r="C766" s="47">
        <v>1.7181</v>
      </c>
      <c r="D766" s="44">
        <v>5.6</v>
      </c>
      <c r="E766" s="17"/>
    </row>
    <row r="767" spans="1:5" x14ac:dyDescent="0.2">
      <c r="A767" s="16" t="s">
        <v>1204</v>
      </c>
      <c r="B767" s="46" t="s">
        <v>430</v>
      </c>
      <c r="C767" s="47">
        <v>1.1165</v>
      </c>
      <c r="D767" s="44">
        <v>2.7</v>
      </c>
      <c r="E767" s="17"/>
    </row>
    <row r="768" spans="1:5" x14ac:dyDescent="0.2">
      <c r="A768" s="16" t="s">
        <v>1205</v>
      </c>
      <c r="B768" s="46" t="s">
        <v>431</v>
      </c>
      <c r="C768" s="47">
        <v>4.4949000000000003</v>
      </c>
      <c r="D768" s="44">
        <v>27.89</v>
      </c>
      <c r="E768" s="17"/>
    </row>
    <row r="769" spans="1:5" x14ac:dyDescent="0.2">
      <c r="A769" s="16" t="s">
        <v>1206</v>
      </c>
      <c r="B769" s="46" t="s">
        <v>432</v>
      </c>
      <c r="C769" s="47">
        <v>8.1357999999999997</v>
      </c>
      <c r="D769" s="44">
        <v>43.75</v>
      </c>
      <c r="E769" s="17"/>
    </row>
    <row r="770" spans="1:5" x14ac:dyDescent="0.2">
      <c r="A770" s="16" t="s">
        <v>1207</v>
      </c>
      <c r="B770" s="46" t="s">
        <v>433</v>
      </c>
      <c r="C770" s="47">
        <v>2.5617999999999999</v>
      </c>
      <c r="D770" s="44">
        <v>18</v>
      </c>
      <c r="E770" s="17"/>
    </row>
    <row r="771" spans="1:5" x14ac:dyDescent="0.2">
      <c r="A771" s="16" t="s">
        <v>1208</v>
      </c>
      <c r="B771" s="46" t="s">
        <v>434</v>
      </c>
      <c r="C771" s="47">
        <v>2.6671</v>
      </c>
      <c r="D771" s="44">
        <v>19.079999999999998</v>
      </c>
      <c r="E771" s="17"/>
    </row>
    <row r="772" spans="1:5" x14ac:dyDescent="0.2">
      <c r="A772" s="16" t="s">
        <v>1209</v>
      </c>
      <c r="B772" s="46" t="s">
        <v>435</v>
      </c>
      <c r="C772" s="47">
        <v>2.1349999999999998</v>
      </c>
      <c r="D772" s="44">
        <v>18.420000000000002</v>
      </c>
      <c r="E772" s="17"/>
    </row>
    <row r="773" spans="1:5" x14ac:dyDescent="0.2">
      <c r="A773" s="16" t="s">
        <v>1210</v>
      </c>
      <c r="B773" s="46" t="s">
        <v>436</v>
      </c>
      <c r="C773" s="47">
        <v>0.55289999999999995</v>
      </c>
      <c r="D773" s="44">
        <v>1.57</v>
      </c>
      <c r="E773" s="17"/>
    </row>
    <row r="774" spans="1:5" x14ac:dyDescent="0.2">
      <c r="A774" s="16" t="s">
        <v>1211</v>
      </c>
      <c r="B774" s="46" t="s">
        <v>437</v>
      </c>
      <c r="C774" s="47">
        <v>7.3514999999999997</v>
      </c>
      <c r="D774" s="44">
        <v>15.89</v>
      </c>
      <c r="E774" s="17"/>
    </row>
    <row r="775" spans="1:5" x14ac:dyDescent="0.2">
      <c r="A775" s="16" t="s">
        <v>1212</v>
      </c>
      <c r="B775" s="46" t="s">
        <v>438</v>
      </c>
      <c r="C775" s="47">
        <v>0.4803</v>
      </c>
      <c r="D775" s="44">
        <v>1.67</v>
      </c>
      <c r="E775" s="17"/>
    </row>
    <row r="776" spans="1:5" x14ac:dyDescent="0.2">
      <c r="A776" s="16" t="s">
        <v>1213</v>
      </c>
      <c r="B776" s="46" t="s">
        <v>439</v>
      </c>
      <c r="C776" s="47">
        <v>7.9298000000000002</v>
      </c>
      <c r="D776" s="44">
        <v>32.33</v>
      </c>
      <c r="E776" s="17"/>
    </row>
    <row r="777" spans="1:5" x14ac:dyDescent="0.2">
      <c r="A777" s="16" t="s">
        <v>1214</v>
      </c>
      <c r="B777" s="46" t="s">
        <v>440</v>
      </c>
      <c r="C777" s="47">
        <v>33.808100000000003</v>
      </c>
      <c r="D777" s="44">
        <v>81.5</v>
      </c>
      <c r="E777" s="17"/>
    </row>
    <row r="778" spans="1:5" x14ac:dyDescent="0.2">
      <c r="A778" s="16" t="s">
        <v>1215</v>
      </c>
      <c r="B778" s="46" t="s">
        <v>441</v>
      </c>
      <c r="C778" s="47">
        <v>33.808100000000003</v>
      </c>
      <c r="D778" s="44">
        <v>113.1</v>
      </c>
      <c r="E778" s="17"/>
    </row>
    <row r="779" spans="1:5" x14ac:dyDescent="0.2">
      <c r="A779" s="16" t="s">
        <v>1216</v>
      </c>
      <c r="B779" s="46" t="s">
        <v>442</v>
      </c>
      <c r="C779" s="47">
        <v>24.9696</v>
      </c>
      <c r="D779" s="44">
        <v>96.33</v>
      </c>
      <c r="E779" s="17"/>
    </row>
    <row r="780" spans="1:5" x14ac:dyDescent="0.2">
      <c r="A780" s="16" t="s">
        <v>1217</v>
      </c>
      <c r="B780" s="46" t="s">
        <v>443</v>
      </c>
      <c r="C780" s="47">
        <v>15.352399999999999</v>
      </c>
      <c r="D780" s="44">
        <v>65.790000000000006</v>
      </c>
      <c r="E780" s="17"/>
    </row>
    <row r="781" spans="1:5" x14ac:dyDescent="0.2">
      <c r="A781" s="16" t="s">
        <v>1218</v>
      </c>
      <c r="B781" s="46" t="s">
        <v>444</v>
      </c>
      <c r="C781" s="47">
        <v>12.767799999999999</v>
      </c>
      <c r="D781" s="44">
        <v>56.91</v>
      </c>
      <c r="E781" s="17"/>
    </row>
    <row r="782" spans="1:5" x14ac:dyDescent="0.2">
      <c r="A782" s="16" t="s">
        <v>1219</v>
      </c>
      <c r="B782" s="46" t="s">
        <v>445</v>
      </c>
      <c r="C782" s="47">
        <v>8.2171000000000003</v>
      </c>
      <c r="D782" s="44">
        <v>38.729999999999997</v>
      </c>
      <c r="E782" s="17"/>
    </row>
    <row r="783" spans="1:5" x14ac:dyDescent="0.2">
      <c r="A783" s="16" t="s">
        <v>1220</v>
      </c>
      <c r="B783" s="46" t="s">
        <v>446</v>
      </c>
      <c r="C783" s="47">
        <v>6.3997999999999999</v>
      </c>
      <c r="D783" s="44">
        <v>28.59</v>
      </c>
      <c r="E783" s="17"/>
    </row>
    <row r="784" spans="1:5" x14ac:dyDescent="0.2">
      <c r="A784" s="16" t="s">
        <v>1221</v>
      </c>
      <c r="B784" s="46" t="s">
        <v>447</v>
      </c>
      <c r="C784" s="47">
        <v>3.7526000000000002</v>
      </c>
      <c r="D784" s="44">
        <v>17.059999999999999</v>
      </c>
      <c r="E784" s="17"/>
    </row>
    <row r="785" spans="1:5" x14ac:dyDescent="0.2">
      <c r="A785" s="16" t="s">
        <v>1222</v>
      </c>
      <c r="B785" s="46" t="s">
        <v>448</v>
      </c>
      <c r="C785" s="47">
        <v>3.3795999999999999</v>
      </c>
      <c r="D785" s="44">
        <v>21.36</v>
      </c>
      <c r="E785" s="17"/>
    </row>
    <row r="786" spans="1:5" x14ac:dyDescent="0.2">
      <c r="A786" s="16" t="s">
        <v>1223</v>
      </c>
      <c r="B786" s="46" t="s">
        <v>449</v>
      </c>
      <c r="C786" s="47">
        <v>3.3795999999999999</v>
      </c>
      <c r="D786" s="44">
        <v>10.67</v>
      </c>
    </row>
    <row r="787" spans="1:5" x14ac:dyDescent="0.2">
      <c r="A787" s="16" t="s">
        <v>1224</v>
      </c>
      <c r="B787" s="46" t="s">
        <v>450</v>
      </c>
      <c r="C787" s="47">
        <v>12.818199999999999</v>
      </c>
      <c r="D787" s="44">
        <v>56.72</v>
      </c>
    </row>
    <row r="788" spans="1:5" x14ac:dyDescent="0.2">
      <c r="A788" s="16" t="s">
        <v>1225</v>
      </c>
      <c r="B788" s="46" t="s">
        <v>451</v>
      </c>
      <c r="C788" s="47">
        <v>11.471299999999999</v>
      </c>
      <c r="D788" s="44">
        <v>50.73</v>
      </c>
    </row>
    <row r="789" spans="1:5" x14ac:dyDescent="0.2">
      <c r="A789" s="16" t="s">
        <v>1226</v>
      </c>
      <c r="B789" s="46" t="s">
        <v>452</v>
      </c>
      <c r="C789" s="47">
        <v>10.1244</v>
      </c>
      <c r="D789" s="44">
        <v>46.67</v>
      </c>
    </row>
    <row r="790" spans="1:5" x14ac:dyDescent="0.2">
      <c r="A790" s="16" t="s">
        <v>1227</v>
      </c>
      <c r="B790" s="46" t="s">
        <v>453</v>
      </c>
      <c r="C790" s="47">
        <v>9.6751000000000005</v>
      </c>
      <c r="D790" s="44">
        <v>55.2</v>
      </c>
    </row>
    <row r="791" spans="1:5" x14ac:dyDescent="0.2">
      <c r="A791" s="16" t="s">
        <v>1228</v>
      </c>
      <c r="B791" s="46" t="s">
        <v>454</v>
      </c>
      <c r="C791" s="47">
        <v>9.6751000000000005</v>
      </c>
      <c r="D791" s="44">
        <v>52.8</v>
      </c>
    </row>
    <row r="792" spans="1:5" x14ac:dyDescent="0.2">
      <c r="A792" s="16" t="s">
        <v>1229</v>
      </c>
      <c r="B792" s="46" t="s">
        <v>455</v>
      </c>
      <c r="C792" s="47">
        <v>5.758</v>
      </c>
      <c r="D792" s="44">
        <v>31.91</v>
      </c>
    </row>
    <row r="793" spans="1:5" x14ac:dyDescent="0.2">
      <c r="A793" s="16" t="s">
        <v>1230</v>
      </c>
      <c r="B793" s="46" t="s">
        <v>456</v>
      </c>
      <c r="C793" s="47">
        <v>4.2533000000000003</v>
      </c>
      <c r="D793" s="44">
        <v>23.28</v>
      </c>
    </row>
    <row r="794" spans="1:5" x14ac:dyDescent="0.2">
      <c r="A794" s="16" t="s">
        <v>1231</v>
      </c>
      <c r="B794" s="46" t="s">
        <v>457</v>
      </c>
      <c r="C794" s="47">
        <v>2.3622999999999998</v>
      </c>
      <c r="D794" s="44">
        <v>12.4</v>
      </c>
    </row>
    <row r="795" spans="1:5" x14ac:dyDescent="0.2">
      <c r="A795" s="16" t="s">
        <v>1232</v>
      </c>
      <c r="B795" s="46" t="s">
        <v>458</v>
      </c>
      <c r="C795" s="47">
        <v>1.8495999999999999</v>
      </c>
      <c r="D795" s="44">
        <v>9.85</v>
      </c>
    </row>
    <row r="796" spans="1:5" x14ac:dyDescent="0.2">
      <c r="A796" s="16" t="s">
        <v>1595</v>
      </c>
      <c r="B796" s="46" t="s">
        <v>1596</v>
      </c>
      <c r="C796" s="47">
        <v>0</v>
      </c>
      <c r="D796" s="44">
        <v>0</v>
      </c>
    </row>
    <row r="797" spans="1:5" x14ac:dyDescent="0.2">
      <c r="A797" s="50" t="s">
        <v>1597</v>
      </c>
      <c r="B797" s="51" t="s">
        <v>1598</v>
      </c>
      <c r="C797" s="52">
        <v>0</v>
      </c>
      <c r="D797" s="45">
        <v>0</v>
      </c>
    </row>
  </sheetData>
  <sheetProtection algorithmName="SHA-512" hashValue="7j8n9TKCsv4W+5yKe6R6CkRsujyzs5rNoBjLq/uBagMvS914ecWmhcomn6Rph90T9qZvMu9USuDPzwtz6MMqjQ==" saltValue="A1r0R84G1+pk/QN8vHFdFw==" spinCount="100000" sheet="1" objects="1" scenarios="1"/>
  <sortState xmlns:xlrd2="http://schemas.microsoft.com/office/spreadsheetml/2017/richdata2" ref="F25:I84">
    <sortCondition ref="H25:H84"/>
    <sortCondition ref="G25:G84"/>
  </sortState>
  <customSheetViews>
    <customSheetView guid="{27992933-2A49-4B44-A49D-DA3AC591FC51}" scale="75">
      <pane ySplit="2" topLeftCell="A3" activePane="bottomLeft" state="frozen"/>
      <selection pane="bottomLeft" activeCell="C425" sqref="C425"/>
      <pageMargins left="0.7" right="0.7" top="0.75" bottom="0.75" header="0.3" footer="0.3"/>
      <pageSetup orientation="portrait" r:id="rId1"/>
    </customSheetView>
  </customSheetViews>
  <phoneticPr fontId="10" type="noConversion"/>
  <pageMargins left="0.7" right="0.7" top="0.75" bottom="0.75" header="0.3" footer="0.3"/>
  <pageSetup orientation="portrait" r:id="rId2"/>
  <headerFooter>
    <oddFooter>&amp;R&amp;Z&amp;F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F46"/>
  <sheetViews>
    <sheetView tabSelected="1" zoomScale="75" zoomScaleNormal="75" workbookViewId="0">
      <pane ySplit="11" topLeftCell="A23" activePane="bottomLeft" state="frozen"/>
      <selection pane="bottomLeft" activeCell="C4" sqref="C4"/>
    </sheetView>
  </sheetViews>
  <sheetFormatPr defaultColWidth="9.140625" defaultRowHeight="12.75" x14ac:dyDescent="0.2"/>
  <cols>
    <col min="1" max="1" width="2.85546875" customWidth="1"/>
    <col min="2" max="2" width="53.42578125" customWidth="1"/>
    <col min="3" max="3" width="28.7109375" customWidth="1"/>
    <col min="4" max="4" width="18.28515625" customWidth="1"/>
    <col min="5" max="5" width="35.5703125" customWidth="1"/>
    <col min="6" max="6" width="11.42578125" customWidth="1"/>
    <col min="7" max="7" width="11.140625" bestFit="1" customWidth="1"/>
  </cols>
  <sheetData>
    <row r="1" spans="2:6" ht="23.25" x14ac:dyDescent="0.2">
      <c r="B1" s="27" t="s">
        <v>1245</v>
      </c>
      <c r="C1" s="66"/>
      <c r="D1" s="66"/>
      <c r="E1" s="66"/>
      <c r="F1" s="66"/>
    </row>
    <row r="2" spans="2:6" ht="25.5" customHeight="1" thickBot="1" x14ac:dyDescent="0.25">
      <c r="B2" s="28"/>
      <c r="C2" s="67"/>
      <c r="D2" s="67"/>
      <c r="E2" s="67"/>
      <c r="F2" s="67"/>
    </row>
    <row r="3" spans="2:6" ht="25.5" customHeight="1" thickTop="1" x14ac:dyDescent="0.2"/>
    <row r="4" spans="2:6" ht="25.5" customHeight="1" x14ac:dyDescent="0.2">
      <c r="B4" s="96" t="s">
        <v>1246</v>
      </c>
      <c r="C4" s="97"/>
      <c r="E4" s="29"/>
    </row>
    <row r="5" spans="2:6" ht="25.5" customHeight="1" x14ac:dyDescent="0.2">
      <c r="B5" s="96" t="s">
        <v>1247</v>
      </c>
      <c r="C5" s="98"/>
      <c r="D5" s="26">
        <v>1</v>
      </c>
      <c r="F5" s="30"/>
    </row>
    <row r="6" spans="2:6" ht="25.5" customHeight="1" x14ac:dyDescent="0.2">
      <c r="B6" s="96" t="s">
        <v>1248</v>
      </c>
      <c r="C6" s="99"/>
      <c r="D6" s="8"/>
      <c r="E6" s="13" t="s">
        <v>477</v>
      </c>
    </row>
    <row r="7" spans="2:6" ht="25.5" customHeight="1" x14ac:dyDescent="0.2">
      <c r="B7" s="96" t="s">
        <v>1249</v>
      </c>
      <c r="C7" s="100"/>
      <c r="D7" s="8"/>
      <c r="E7" s="13" t="s">
        <v>477</v>
      </c>
    </row>
    <row r="8" spans="2:6" ht="25.5" customHeight="1" x14ac:dyDescent="0.2">
      <c r="B8" s="96" t="s">
        <v>1634</v>
      </c>
      <c r="C8" s="98"/>
      <c r="D8" s="26">
        <v>1</v>
      </c>
      <c r="E8" s="13" t="s">
        <v>482</v>
      </c>
    </row>
    <row r="9" spans="2:6" ht="25.5" customHeight="1" x14ac:dyDescent="0.2">
      <c r="B9" s="96" t="s">
        <v>1679</v>
      </c>
      <c r="C9" s="102"/>
      <c r="D9" s="26"/>
      <c r="E9" s="124" t="s">
        <v>1682</v>
      </c>
      <c r="F9" s="124"/>
    </row>
    <row r="10" spans="2:6" ht="26.25" customHeight="1" x14ac:dyDescent="0.2">
      <c r="B10" s="96" t="s">
        <v>1680</v>
      </c>
      <c r="C10" s="101"/>
      <c r="E10" s="124" t="s">
        <v>1681</v>
      </c>
      <c r="F10" s="124"/>
    </row>
    <row r="11" spans="2:6" ht="25.5" customHeight="1" thickBot="1" x14ac:dyDescent="0.25"/>
    <row r="12" spans="2:6" ht="13.5" thickBot="1" x14ac:dyDescent="0.25">
      <c r="B12" s="19" t="s">
        <v>1627</v>
      </c>
      <c r="C12" s="133" t="e">
        <f>VLOOKUP(C4,MEDICAID_WEIGHTS,2, FALSE)</f>
        <v>#N/A</v>
      </c>
      <c r="D12" s="133"/>
      <c r="E12" s="133"/>
      <c r="F12" s="134"/>
    </row>
    <row r="13" spans="2:6" ht="25.5" customHeight="1" thickBot="1" x14ac:dyDescent="0.25"/>
    <row r="14" spans="2:6" x14ac:dyDescent="0.2">
      <c r="B14" s="68" t="s">
        <v>1234</v>
      </c>
      <c r="C14" s="69">
        <v>1</v>
      </c>
    </row>
    <row r="15" spans="2:6" x14ac:dyDescent="0.2">
      <c r="B15" s="70" t="s">
        <v>471</v>
      </c>
      <c r="C15" s="71" t="e">
        <f>VLOOKUP(C7,StFY,3,TRUE)</f>
        <v>#N/A</v>
      </c>
    </row>
    <row r="16" spans="2:6" x14ac:dyDescent="0.2">
      <c r="B16" s="72" t="s">
        <v>472</v>
      </c>
      <c r="C16" s="31" t="e">
        <f>VLOOKUP(C4,MEDICAID_WEIGHTS,3,FALSE)</f>
        <v>#N/A</v>
      </c>
    </row>
    <row r="17" spans="2:6" x14ac:dyDescent="0.2">
      <c r="B17" s="72" t="s">
        <v>473</v>
      </c>
      <c r="C17" s="18">
        <f>C7-C6+1</f>
        <v>1</v>
      </c>
    </row>
    <row r="18" spans="2:6" x14ac:dyDescent="0.2">
      <c r="B18" s="73" t="s">
        <v>474</v>
      </c>
      <c r="C18" s="74" t="e">
        <f>ROUND(VLOOKUP(C4,MEDICAID_WEIGHTS,4,FALSE),2)</f>
        <v>#N/A</v>
      </c>
    </row>
    <row r="19" spans="2:6" x14ac:dyDescent="0.2">
      <c r="B19" s="70" t="s">
        <v>475</v>
      </c>
      <c r="C19" s="75" t="e">
        <f>ROUND(C15*C16,2)</f>
        <v>#N/A</v>
      </c>
    </row>
    <row r="20" spans="2:6" x14ac:dyDescent="0.2">
      <c r="B20" s="70" t="s">
        <v>478</v>
      </c>
      <c r="C20" s="14" t="e">
        <f>ROUND(C19*VLOOKUP(C7,StFY,4),2)</f>
        <v>#N/A</v>
      </c>
    </row>
    <row r="21" spans="2:6" x14ac:dyDescent="0.2">
      <c r="B21" s="76" t="s">
        <v>479</v>
      </c>
      <c r="C21" s="77" t="e">
        <f>IF(OR(C4="0998",C4="0999"),0,MAX(C10-C20,0))</f>
        <v>#N/A</v>
      </c>
    </row>
    <row r="22" spans="2:6" x14ac:dyDescent="0.2">
      <c r="B22" s="73" t="s">
        <v>476</v>
      </c>
      <c r="C22" s="78" t="e">
        <f>IF(OR(D8&lt;&gt;2,C18=0),0,ROUND(C19/C18,2))</f>
        <v>#N/A</v>
      </c>
    </row>
    <row r="23" spans="2:6" x14ac:dyDescent="0.2">
      <c r="B23" s="79" t="s">
        <v>1235</v>
      </c>
      <c r="C23" s="14" t="e">
        <f>MIN(C22*C17,C19)</f>
        <v>#N/A</v>
      </c>
    </row>
    <row r="24" spans="2:6" x14ac:dyDescent="0.2">
      <c r="B24" s="70" t="s">
        <v>480</v>
      </c>
      <c r="C24" s="14" t="e">
        <f>C23*VLOOKUP(C7,StFY,4)</f>
        <v>#N/A</v>
      </c>
    </row>
    <row r="25" spans="2:6" x14ac:dyDescent="0.2">
      <c r="B25" s="76" t="s">
        <v>481</v>
      </c>
      <c r="C25" s="77">
        <f>IF(OR(C4="0998",C4="0999",D8&lt;&gt;2),0,MAX(C10-C24,0))</f>
        <v>0</v>
      </c>
    </row>
    <row r="26" spans="2:6" ht="13.5" thickBot="1" x14ac:dyDescent="0.25">
      <c r="B26" s="80" t="s">
        <v>483</v>
      </c>
      <c r="C26" s="15">
        <f>ROUND(VLOOKUP(D5,HOSPITAL_FACTORS,3+C14,FALSE),4)</f>
        <v>0.61009999999999998</v>
      </c>
    </row>
    <row r="27" spans="2:6" ht="25.5" customHeight="1" thickBot="1" x14ac:dyDescent="0.25"/>
    <row r="28" spans="2:6" ht="25.5" customHeight="1" thickTop="1" x14ac:dyDescent="0.2">
      <c r="B28" s="81"/>
      <c r="C28" s="81"/>
      <c r="D28" s="81"/>
      <c r="E28" s="81"/>
      <c r="F28" s="82"/>
    </row>
    <row r="29" spans="2:6" x14ac:dyDescent="0.2">
      <c r="B29" s="20"/>
      <c r="C29" s="20"/>
      <c r="D29" s="21" t="s">
        <v>484</v>
      </c>
    </row>
    <row r="30" spans="2:6" x14ac:dyDescent="0.2">
      <c r="B30" s="20"/>
      <c r="C30" s="22" t="s">
        <v>485</v>
      </c>
      <c r="D30" s="23" t="s">
        <v>486</v>
      </c>
      <c r="E30" s="21" t="s">
        <v>487</v>
      </c>
      <c r="F30" s="21"/>
    </row>
    <row r="31" spans="2:6" ht="30.75" customHeight="1" x14ac:dyDescent="0.2">
      <c r="B31" s="83" t="s">
        <v>488</v>
      </c>
      <c r="C31" s="84"/>
      <c r="D31" s="85" t="e">
        <f>IF(D8=2,0,C19)</f>
        <v>#N/A</v>
      </c>
      <c r="E31" s="137" t="s">
        <v>1237</v>
      </c>
      <c r="F31" s="138"/>
    </row>
    <row r="32" spans="2:6" ht="30.75" customHeight="1" x14ac:dyDescent="0.2">
      <c r="B32" s="86" t="s">
        <v>489</v>
      </c>
      <c r="C32" s="87" t="s">
        <v>490</v>
      </c>
      <c r="D32" s="88" t="e">
        <f>IF(D8=2,0,C21*C26)</f>
        <v>#N/A</v>
      </c>
      <c r="E32" s="125" t="s">
        <v>348</v>
      </c>
      <c r="F32" s="126"/>
    </row>
    <row r="33" spans="2:6" ht="30.75" customHeight="1" x14ac:dyDescent="0.2">
      <c r="B33" s="86" t="s">
        <v>491</v>
      </c>
      <c r="C33" s="89" t="s">
        <v>492</v>
      </c>
      <c r="D33" s="88" t="e">
        <f>C23</f>
        <v>#N/A</v>
      </c>
      <c r="E33" s="125" t="s">
        <v>1236</v>
      </c>
      <c r="F33" s="126"/>
    </row>
    <row r="34" spans="2:6" ht="43.5" customHeight="1" x14ac:dyDescent="0.2">
      <c r="B34" s="90" t="s">
        <v>493</v>
      </c>
      <c r="C34" s="91" t="s">
        <v>494</v>
      </c>
      <c r="D34" s="92">
        <f>C25*C26</f>
        <v>0</v>
      </c>
      <c r="E34" s="127" t="s">
        <v>349</v>
      </c>
      <c r="F34" s="128"/>
    </row>
    <row r="35" spans="2:6" ht="30.75" customHeight="1" x14ac:dyDescent="0.2">
      <c r="B35" s="12" t="s">
        <v>495</v>
      </c>
      <c r="C35" s="93"/>
      <c r="D35" s="43" t="e">
        <f>SUM(D31:D34)</f>
        <v>#N/A</v>
      </c>
      <c r="E35" s="94"/>
      <c r="F35" s="95"/>
    </row>
    <row r="36" spans="2:6" ht="30.75" customHeight="1" x14ac:dyDescent="0.2">
      <c r="B36" s="131" t="s">
        <v>1675</v>
      </c>
      <c r="C36" s="132"/>
      <c r="D36" s="43" t="e">
        <f>D35*(1-VLOOKUP(C7,StFY,5))</f>
        <v>#N/A</v>
      </c>
      <c r="E36" s="135" t="s">
        <v>1676</v>
      </c>
      <c r="F36" s="136"/>
    </row>
    <row r="37" spans="2:6" ht="25.5" customHeight="1" x14ac:dyDescent="0.2">
      <c r="B37" s="131" t="s">
        <v>1674</v>
      </c>
      <c r="C37" s="132"/>
      <c r="D37" s="24" t="e">
        <f>ROUND(D36+C9,2)</f>
        <v>#N/A</v>
      </c>
      <c r="E37" s="135" t="s">
        <v>1677</v>
      </c>
      <c r="F37" s="136"/>
    </row>
    <row r="38" spans="2:6" ht="5.25" customHeight="1" x14ac:dyDescent="0.2"/>
    <row r="39" spans="2:6" ht="5.25" customHeight="1" x14ac:dyDescent="0.2"/>
    <row r="40" spans="2:6" ht="40.5" customHeight="1" x14ac:dyDescent="0.2">
      <c r="B40" s="130" t="s">
        <v>1628</v>
      </c>
      <c r="C40" s="130"/>
      <c r="D40" s="130"/>
      <c r="E40" s="130"/>
      <c r="F40" s="130"/>
    </row>
    <row r="41" spans="2:6" ht="10.5" customHeight="1" x14ac:dyDescent="0.2">
      <c r="B41" s="3"/>
    </row>
    <row r="42" spans="2:6" ht="66.75" customHeight="1" x14ac:dyDescent="0.2">
      <c r="B42" s="129" t="s">
        <v>1629</v>
      </c>
      <c r="C42" s="129"/>
      <c r="D42" s="129"/>
      <c r="E42" s="129"/>
      <c r="F42" s="129"/>
    </row>
    <row r="43" spans="2:6" ht="10.5" customHeight="1" x14ac:dyDescent="0.2"/>
    <row r="44" spans="2:6" ht="41.25" customHeight="1" x14ac:dyDescent="0.2">
      <c r="B44" s="123" t="s">
        <v>1678</v>
      </c>
      <c r="C44" s="123"/>
      <c r="D44" s="123"/>
      <c r="E44" s="123"/>
      <c r="F44" s="123"/>
    </row>
    <row r="46" spans="2:6" x14ac:dyDescent="0.2">
      <c r="B46" s="1"/>
    </row>
  </sheetData>
  <sheetProtection algorithmName="SHA-512" hashValue="JYwzztVHc5GiulIF6h1AdWTanztZRVdd1bI3LKblAOObm1MELfuV9HlonlWpKRPukUUQj7Jks+qsrMNYDkPVLA==" saltValue="RAGjLtIPLUMoaBthFwgdGQ==" spinCount="100000" sheet="1" objects="1" scenarios="1"/>
  <customSheetViews>
    <customSheetView guid="{27992933-2A49-4B44-A49D-DA3AC591FC51}" scale="75" fitToPage="1">
      <pane ySplit="16" topLeftCell="A29" activePane="bottomLeft" state="frozen"/>
      <selection pane="bottomLeft" activeCell="C5" sqref="C5"/>
      <pageMargins left="0.5" right="0.5" top="0.5" bottom="1" header="0.5" footer="0.5"/>
      <printOptions horizontalCentered="1" verticalCentered="1"/>
      <pageSetup scale="73" orientation="portrait" verticalDpi="300" r:id="rId1"/>
      <headerFooter alignWithMargins="0">
        <oddFooter>&amp;L&amp;8Prepared by Randy K. Baker&amp;C&amp;8State of Utah, Department of Health
Division of Health Care Financing
Reimbursement Unit&amp;R&amp;8[&amp;F],[&amp;A]
&amp;D
Page &amp;P of &amp;N</oddFooter>
      </headerFooter>
    </customSheetView>
  </customSheetViews>
  <mergeCells count="14">
    <mergeCell ref="B44:F44"/>
    <mergeCell ref="E9:F9"/>
    <mergeCell ref="E33:F33"/>
    <mergeCell ref="E34:F34"/>
    <mergeCell ref="E10:F10"/>
    <mergeCell ref="B42:F42"/>
    <mergeCell ref="B40:F40"/>
    <mergeCell ref="B36:C36"/>
    <mergeCell ref="C12:F12"/>
    <mergeCell ref="E36:F36"/>
    <mergeCell ref="E31:F31"/>
    <mergeCell ref="E32:F32"/>
    <mergeCell ref="B37:C37"/>
    <mergeCell ref="E37:F37"/>
  </mergeCells>
  <phoneticPr fontId="12" type="noConversion"/>
  <dataValidations xWindow="886" yWindow="289" count="2">
    <dataValidation type="date" errorStyle="information" operator="greaterThanOrEqual" allowBlank="1" showErrorMessage="1" errorTitle="Invalid Date" error="This calculator should only be used for discharge dates on or after 10/1/2011." sqref="C7" xr:uid="{00000000-0002-0000-0200-000000000000}">
      <formula1>40817</formula1>
    </dataValidation>
    <dataValidation allowBlank="1" showInputMessage="1" sqref="C6" xr:uid="{00000000-0002-0000-0200-000001000000}"/>
  </dataValidations>
  <printOptions horizontalCentered="1" verticalCentered="1"/>
  <pageMargins left="0.5" right="0.5" top="0.5" bottom="1" header="0.5" footer="0.5"/>
  <pageSetup scale="64" orientation="portrait" r:id="rId2"/>
  <headerFooter alignWithMargins="0">
    <oddFooter>&amp;R&amp;8&amp;Z&amp;F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8" r:id="rId5" name="Drop Down 2">
              <controlPr locked="0" defaultSize="0" autoLine="0" autoPict="0">
                <anchor moveWithCells="1">
                  <from>
                    <xdr:col>2</xdr:col>
                    <xdr:colOff>0</xdr:colOff>
                    <xdr:row>3</xdr:row>
                    <xdr:rowOff>323850</xdr:rowOff>
                  </from>
                  <to>
                    <xdr:col>3</xdr:col>
                    <xdr:colOff>314325</xdr:colOff>
                    <xdr:row>5</xdr:row>
                    <xdr:rowOff>0</xdr:rowOff>
                  </to>
                </anchor>
              </controlPr>
            </control>
          </mc:Choice>
        </mc:AlternateContent>
        <mc:AlternateContent xmlns:mc="http://schemas.openxmlformats.org/markup-compatibility/2006">
          <mc:Choice Requires="x14">
            <control shapeId="4099" r:id="rId6" name="Drop Down 3">
              <controlPr locked="0" defaultSize="0" autoLine="0" autoPict="0">
                <anchor moveWithCells="1">
                  <from>
                    <xdr:col>2</xdr:col>
                    <xdr:colOff>0</xdr:colOff>
                    <xdr:row>7</xdr:row>
                    <xdr:rowOff>0</xdr:rowOff>
                  </from>
                  <to>
                    <xdr:col>3</xdr:col>
                    <xdr:colOff>314325</xdr:colOff>
                    <xdr:row>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86" yWindow="289" count="1">
        <x14:dataValidation type="list" allowBlank="1" showInputMessage="1" showErrorMessage="1" errorTitle="Match Error" error="The DRG that you entered does not match any existing DRGs." xr:uid="{00000000-0002-0000-0200-000002000000}">
          <x14:formula1>
            <xm:f>Lookups!$A$3:$A$797</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39"/>
  <sheetViews>
    <sheetView zoomScale="75" zoomScaleNormal="75" workbookViewId="0">
      <selection sqref="A1:B1"/>
    </sheetView>
  </sheetViews>
  <sheetFormatPr defaultRowHeight="12.75" x14ac:dyDescent="0.2"/>
  <cols>
    <col min="1" max="1" width="20.85546875" bestFit="1" customWidth="1"/>
    <col min="2" max="2" width="109.85546875" bestFit="1" customWidth="1"/>
    <col min="3" max="3" width="15.42578125" bestFit="1" customWidth="1"/>
    <col min="4" max="4" width="25.28515625" customWidth="1"/>
    <col min="5" max="5" width="12.28515625" bestFit="1" customWidth="1"/>
    <col min="6" max="6" width="6.85546875" bestFit="1" customWidth="1"/>
  </cols>
  <sheetData>
    <row r="1" spans="1:6" ht="20.25" x14ac:dyDescent="0.3">
      <c r="A1" s="140" t="s">
        <v>350</v>
      </c>
      <c r="B1" s="140"/>
    </row>
    <row r="2" spans="1:6" x14ac:dyDescent="0.2">
      <c r="C2" s="25"/>
      <c r="D2" s="25"/>
      <c r="E2" s="25"/>
      <c r="F2" s="25"/>
    </row>
    <row r="3" spans="1:6" x14ac:dyDescent="0.2">
      <c r="C3" s="25"/>
      <c r="D3" s="25"/>
      <c r="E3" s="25"/>
      <c r="F3" s="25"/>
    </row>
    <row r="4" spans="1:6" ht="38.25" x14ac:dyDescent="0.2">
      <c r="A4" s="48" t="s">
        <v>336</v>
      </c>
      <c r="B4" s="49" t="s">
        <v>337</v>
      </c>
      <c r="C4" s="48" t="s">
        <v>338</v>
      </c>
      <c r="D4" s="48" t="s">
        <v>1594</v>
      </c>
      <c r="E4" s="49" t="s">
        <v>339</v>
      </c>
      <c r="F4" s="48" t="s">
        <v>352</v>
      </c>
    </row>
    <row r="5" spans="1:6" x14ac:dyDescent="0.2">
      <c r="A5" s="32" t="s">
        <v>1205</v>
      </c>
      <c r="B5" s="33" t="s">
        <v>431</v>
      </c>
      <c r="C5" s="34" t="s">
        <v>351</v>
      </c>
      <c r="D5" s="35"/>
      <c r="E5" s="35"/>
      <c r="F5" s="35"/>
    </row>
    <row r="6" spans="1:6" x14ac:dyDescent="0.2">
      <c r="A6" s="36" t="s">
        <v>1206</v>
      </c>
      <c r="B6" s="37" t="s">
        <v>432</v>
      </c>
      <c r="C6" s="38" t="s">
        <v>351</v>
      </c>
      <c r="D6" s="39"/>
      <c r="E6" s="39"/>
      <c r="F6" s="39"/>
    </row>
    <row r="7" spans="1:6" x14ac:dyDescent="0.2">
      <c r="A7" s="36" t="s">
        <v>1207</v>
      </c>
      <c r="B7" s="37" t="s">
        <v>433</v>
      </c>
      <c r="C7" s="38" t="s">
        <v>351</v>
      </c>
      <c r="D7" s="39"/>
      <c r="E7" s="39"/>
      <c r="F7" s="39"/>
    </row>
    <row r="8" spans="1:6" x14ac:dyDescent="0.2">
      <c r="A8" s="36" t="s">
        <v>1208</v>
      </c>
      <c r="B8" s="37" t="s">
        <v>434</v>
      </c>
      <c r="C8" s="38" t="s">
        <v>351</v>
      </c>
      <c r="D8" s="39"/>
      <c r="E8" s="39"/>
      <c r="F8" s="39"/>
    </row>
    <row r="9" spans="1:6" x14ac:dyDescent="0.2">
      <c r="A9" s="36" t="s">
        <v>1209</v>
      </c>
      <c r="B9" s="37" t="s">
        <v>435</v>
      </c>
      <c r="C9" s="38" t="s">
        <v>351</v>
      </c>
      <c r="D9" s="39"/>
      <c r="E9" s="39"/>
      <c r="F9" s="39"/>
    </row>
    <row r="10" spans="1:6" x14ac:dyDescent="0.2">
      <c r="A10" s="36" t="s">
        <v>1210</v>
      </c>
      <c r="B10" s="37" t="s">
        <v>436</v>
      </c>
      <c r="C10" s="38">
        <v>789</v>
      </c>
      <c r="D10" s="39"/>
      <c r="E10" s="39" t="s">
        <v>464</v>
      </c>
      <c r="F10" s="39">
        <v>1</v>
      </c>
    </row>
    <row r="11" spans="1:6" x14ac:dyDescent="0.2">
      <c r="A11" s="36" t="s">
        <v>1211</v>
      </c>
      <c r="B11" s="37" t="s">
        <v>437</v>
      </c>
      <c r="C11" s="38">
        <v>789</v>
      </c>
      <c r="D11" s="39"/>
      <c r="E11" s="39" t="s">
        <v>464</v>
      </c>
      <c r="F11" s="39" t="s">
        <v>355</v>
      </c>
    </row>
    <row r="12" spans="1:6" x14ac:dyDescent="0.2">
      <c r="A12" s="36" t="s">
        <v>1212</v>
      </c>
      <c r="B12" s="37" t="s">
        <v>438</v>
      </c>
      <c r="C12" s="38">
        <v>789</v>
      </c>
      <c r="D12" s="39"/>
      <c r="E12" s="39" t="s">
        <v>463</v>
      </c>
      <c r="F12" s="39" t="s">
        <v>354</v>
      </c>
    </row>
    <row r="13" spans="1:6" x14ac:dyDescent="0.2">
      <c r="A13" s="36" t="s">
        <v>1213</v>
      </c>
      <c r="B13" s="37" t="s">
        <v>439</v>
      </c>
      <c r="C13" s="38">
        <v>789</v>
      </c>
      <c r="D13" s="39"/>
      <c r="E13" s="39" t="s">
        <v>463</v>
      </c>
      <c r="F13" s="39" t="s">
        <v>353</v>
      </c>
    </row>
    <row r="14" spans="1:6" x14ac:dyDescent="0.2">
      <c r="A14" s="36" t="s">
        <v>1214</v>
      </c>
      <c r="B14" s="53" t="s">
        <v>1602</v>
      </c>
      <c r="C14" s="38">
        <v>790</v>
      </c>
      <c r="D14" s="39" t="s">
        <v>1603</v>
      </c>
      <c r="E14" s="39"/>
      <c r="F14" s="39"/>
    </row>
    <row r="15" spans="1:6" x14ac:dyDescent="0.2">
      <c r="A15" s="36" t="s">
        <v>1215</v>
      </c>
      <c r="B15" s="53" t="s">
        <v>1604</v>
      </c>
      <c r="C15" s="38">
        <v>790</v>
      </c>
      <c r="D15" s="39" t="s">
        <v>1605</v>
      </c>
      <c r="E15" s="39"/>
      <c r="F15" s="39"/>
    </row>
    <row r="16" spans="1:6" x14ac:dyDescent="0.2">
      <c r="A16" s="36" t="s">
        <v>1216</v>
      </c>
      <c r="B16" s="53" t="s">
        <v>1606</v>
      </c>
      <c r="C16" s="38">
        <v>790</v>
      </c>
      <c r="D16" s="39" t="s">
        <v>1607</v>
      </c>
      <c r="E16" s="39"/>
      <c r="F16" s="39"/>
    </row>
    <row r="17" spans="1:6" x14ac:dyDescent="0.2">
      <c r="A17" s="36" t="s">
        <v>1217</v>
      </c>
      <c r="B17" s="53" t="s">
        <v>1631</v>
      </c>
      <c r="C17" s="38">
        <v>790</v>
      </c>
      <c r="D17" s="39" t="s">
        <v>1608</v>
      </c>
      <c r="E17" s="39"/>
      <c r="F17" s="39"/>
    </row>
    <row r="18" spans="1:6" x14ac:dyDescent="0.2">
      <c r="A18" s="36" t="s">
        <v>1218</v>
      </c>
      <c r="B18" s="53" t="s">
        <v>1609</v>
      </c>
      <c r="C18" s="38">
        <v>790</v>
      </c>
      <c r="D18" s="39" t="s">
        <v>1610</v>
      </c>
      <c r="E18" s="39"/>
      <c r="F18" s="39"/>
    </row>
    <row r="19" spans="1:6" x14ac:dyDescent="0.2">
      <c r="A19" s="36" t="s">
        <v>1219</v>
      </c>
      <c r="B19" s="53" t="s">
        <v>1611</v>
      </c>
      <c r="C19" s="38">
        <v>790</v>
      </c>
      <c r="D19" s="39" t="s">
        <v>1612</v>
      </c>
      <c r="E19" s="39"/>
      <c r="F19" s="39"/>
    </row>
    <row r="20" spans="1:6" x14ac:dyDescent="0.2">
      <c r="A20" s="36" t="s">
        <v>1220</v>
      </c>
      <c r="B20" s="53" t="s">
        <v>1613</v>
      </c>
      <c r="C20" s="38">
        <v>790</v>
      </c>
      <c r="D20" s="39" t="s">
        <v>1614</v>
      </c>
      <c r="E20" s="39"/>
      <c r="F20" s="39"/>
    </row>
    <row r="21" spans="1:6" x14ac:dyDescent="0.2">
      <c r="A21" s="36" t="s">
        <v>1221</v>
      </c>
      <c r="B21" s="53" t="s">
        <v>1615</v>
      </c>
      <c r="C21" s="38">
        <v>790</v>
      </c>
      <c r="D21" s="39" t="s">
        <v>1616</v>
      </c>
      <c r="E21" s="39"/>
      <c r="F21" s="39"/>
    </row>
    <row r="22" spans="1:6" ht="38.25" x14ac:dyDescent="0.2">
      <c r="A22" s="36" t="s">
        <v>1222</v>
      </c>
      <c r="B22" s="53" t="s">
        <v>1617</v>
      </c>
      <c r="C22" s="38">
        <v>790</v>
      </c>
      <c r="D22" s="55" t="s">
        <v>1600</v>
      </c>
      <c r="E22" s="39"/>
      <c r="F22" s="39"/>
    </row>
    <row r="23" spans="1:6" ht="38.25" x14ac:dyDescent="0.2">
      <c r="A23" s="36" t="s">
        <v>1223</v>
      </c>
      <c r="B23" s="53" t="s">
        <v>449</v>
      </c>
      <c r="C23" s="38">
        <v>790</v>
      </c>
      <c r="D23" s="55" t="s">
        <v>1601</v>
      </c>
      <c r="E23" s="39"/>
      <c r="F23" s="39"/>
    </row>
    <row r="24" spans="1:6" x14ac:dyDescent="0.2">
      <c r="A24" s="36" t="s">
        <v>1224</v>
      </c>
      <c r="B24" s="53" t="s">
        <v>1618</v>
      </c>
      <c r="C24" s="38">
        <v>791</v>
      </c>
      <c r="D24" s="39" t="s">
        <v>1603</v>
      </c>
      <c r="E24" s="39"/>
      <c r="F24" s="39"/>
    </row>
    <row r="25" spans="1:6" x14ac:dyDescent="0.2">
      <c r="A25" s="36" t="s">
        <v>1225</v>
      </c>
      <c r="B25" s="53" t="s">
        <v>1619</v>
      </c>
      <c r="C25" s="38">
        <v>791</v>
      </c>
      <c r="D25" s="39" t="s">
        <v>1605</v>
      </c>
      <c r="E25" s="39"/>
      <c r="F25" s="39"/>
    </row>
    <row r="26" spans="1:6" x14ac:dyDescent="0.2">
      <c r="A26" s="36" t="s">
        <v>1226</v>
      </c>
      <c r="B26" s="53" t="s">
        <v>1620</v>
      </c>
      <c r="C26" s="38">
        <v>791</v>
      </c>
      <c r="D26" s="39" t="s">
        <v>1607</v>
      </c>
      <c r="E26" s="39"/>
      <c r="F26" s="39"/>
    </row>
    <row r="27" spans="1:6" x14ac:dyDescent="0.2">
      <c r="A27" s="36" t="s">
        <v>1227</v>
      </c>
      <c r="B27" s="53" t="s">
        <v>1630</v>
      </c>
      <c r="C27" s="38">
        <v>791</v>
      </c>
      <c r="D27" s="39" t="s">
        <v>1608</v>
      </c>
      <c r="E27" s="39"/>
      <c r="F27" s="39"/>
    </row>
    <row r="28" spans="1:6" x14ac:dyDescent="0.2">
      <c r="A28" s="36" t="s">
        <v>1228</v>
      </c>
      <c r="B28" s="53" t="s">
        <v>1621</v>
      </c>
      <c r="C28" s="38">
        <v>791</v>
      </c>
      <c r="D28" s="39" t="s">
        <v>1610</v>
      </c>
      <c r="E28" s="39"/>
      <c r="F28" s="39"/>
    </row>
    <row r="29" spans="1:6" x14ac:dyDescent="0.2">
      <c r="A29" s="36" t="s">
        <v>1229</v>
      </c>
      <c r="B29" s="53" t="s">
        <v>1622</v>
      </c>
      <c r="C29" s="38">
        <v>791</v>
      </c>
      <c r="D29" s="39" t="s">
        <v>1612</v>
      </c>
      <c r="E29" s="39"/>
      <c r="F29" s="39"/>
    </row>
    <row r="30" spans="1:6" x14ac:dyDescent="0.2">
      <c r="A30" s="36" t="s">
        <v>1230</v>
      </c>
      <c r="B30" s="53" t="s">
        <v>1623</v>
      </c>
      <c r="C30" s="38">
        <v>791</v>
      </c>
      <c r="D30" s="39" t="s">
        <v>1614</v>
      </c>
      <c r="E30" s="39"/>
      <c r="F30" s="39"/>
    </row>
    <row r="31" spans="1:6" x14ac:dyDescent="0.2">
      <c r="A31" s="36" t="s">
        <v>1231</v>
      </c>
      <c r="B31" s="53" t="s">
        <v>1624</v>
      </c>
      <c r="C31" s="38">
        <v>791</v>
      </c>
      <c r="D31" s="39" t="s">
        <v>1616</v>
      </c>
      <c r="E31" s="39"/>
      <c r="F31" s="39"/>
    </row>
    <row r="32" spans="1:6" x14ac:dyDescent="0.2">
      <c r="A32" s="40" t="s">
        <v>1232</v>
      </c>
      <c r="B32" s="54" t="s">
        <v>1625</v>
      </c>
      <c r="C32" s="41">
        <v>791</v>
      </c>
      <c r="D32" s="42" t="s">
        <v>1599</v>
      </c>
      <c r="E32" s="42"/>
      <c r="F32" s="42"/>
    </row>
    <row r="35" spans="1:2" x14ac:dyDescent="0.2">
      <c r="A35" s="139" t="s">
        <v>340</v>
      </c>
      <c r="B35" s="139"/>
    </row>
    <row r="36" spans="1:2" x14ac:dyDescent="0.2">
      <c r="A36" s="25"/>
    </row>
    <row r="37" spans="1:2" x14ac:dyDescent="0.2">
      <c r="A37" s="25"/>
    </row>
    <row r="38" spans="1:2" x14ac:dyDescent="0.2">
      <c r="A38" s="25"/>
    </row>
    <row r="39" spans="1:2" x14ac:dyDescent="0.2">
      <c r="A39" s="25"/>
    </row>
  </sheetData>
  <sheetProtection algorithmName="SHA-512" hashValue="iJh7BzLeTJnj1A5t4y48dr9eqAX5Y+ifKQctPBybFvDuQGCcyXQwsvTNJd51y3FKclveQkB9xlSJ6v3RVGDkcQ==" saltValue="cp84NILsxjNWmpKxpOZTRQ==" spinCount="100000" sheet="1" objects="1" scenarios="1"/>
  <customSheetViews>
    <customSheetView guid="{27992933-2A49-4B44-A49D-DA3AC591FC51}" scale="75" fitToPage="1">
      <selection activeCell="B16" sqref="B16"/>
      <pageMargins left="0.5" right="0.5" top="0.5" bottom="1" header="0.5" footer="0.5"/>
      <printOptions horizontalCentered="1" verticalCentered="1"/>
      <pageSetup scale="98" orientation="landscape" verticalDpi="300" r:id="rId1"/>
      <headerFooter alignWithMargins="0">
        <oddFooter>&amp;L&amp;8Prepared by Randy K. Baker&amp;C&amp;8State of Utah, Department of Health
Division of Health Care Financing
Reimbursement Unit&amp;R&amp;8[&amp;F],[&amp;A]
&amp;D
Page &amp;P of &amp;N</oddFooter>
      </headerFooter>
    </customSheetView>
  </customSheetViews>
  <mergeCells count="2">
    <mergeCell ref="A35:B35"/>
    <mergeCell ref="A1:B1"/>
  </mergeCells>
  <printOptions horizontalCentered="1" verticalCentered="1"/>
  <pageMargins left="0.5" right="0.5" top="0.5" bottom="1" header="0.5" footer="0.5"/>
  <pageSetup scale="68" orientation="landscape" r:id="rId2"/>
  <headerFooter alignWithMargins="0">
    <oddFooter>&amp;R&amp;8&amp;Z&amp;F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327B20-4200-4445-9A9D-B06D8A1C72E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A8FA7E5-143C-4F63-A896-28FF136235D4}">
  <ds:schemaRefs>
    <ds:schemaRef ds:uri="http://schemas.microsoft.com/sharepoint/v3/contenttype/forms"/>
  </ds:schemaRefs>
</ds:datastoreItem>
</file>

<file path=customXml/itemProps3.xml><?xml version="1.0" encoding="utf-8"?>
<ds:datastoreItem xmlns:ds="http://schemas.openxmlformats.org/officeDocument/2006/customXml" ds:itemID="{BC7A0CB5-BDA7-482C-8697-E3D85B9A3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Lookups</vt:lpstr>
      <vt:lpstr>Formula</vt:lpstr>
      <vt:lpstr>Utah Mapping ICD-10</vt:lpstr>
      <vt:lpstr>HOSPITAL_FACTORS</vt:lpstr>
      <vt:lpstr>MEDICAID_WEIGHTS</vt:lpstr>
      <vt:lpstr>StFY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Bromberger</dc:creator>
  <cp:lastModifiedBy>Michael Ashby</cp:lastModifiedBy>
  <cp:lastPrinted>2019-02-27T21:42:00Z</cp:lastPrinted>
  <dcterms:created xsi:type="dcterms:W3CDTF">2009-10-12T19:27:43Z</dcterms:created>
  <dcterms:modified xsi:type="dcterms:W3CDTF">2023-06-22T17:27:42Z</dcterms:modified>
</cp:coreProperties>
</file>