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9\"/>
    </mc:Choice>
  </mc:AlternateContent>
  <xr:revisionPtr revIDLastSave="0" documentId="13_ncr:1_{D7B86B43-B2D1-425C-B71F-38931920F528}" xr6:coauthVersionLast="47" xr6:coauthVersionMax="47" xr10:uidLastSave="{00000000-0000-0000-0000-000000000000}"/>
  <bookViews>
    <workbookView xWindow="28800" yWindow="90" windowWidth="32400" windowHeight="17085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B51" i="18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C4" i="2" l="1"/>
  <c r="D4" i="2" l="1"/>
  <c r="D6" i="2" s="1"/>
  <c r="E4" i="2" l="1"/>
  <c r="E6" i="2" s="1"/>
  <c r="F6" i="2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<sst xmlns="http://schemas.openxmlformats.org/spreadsheetml/2006/main" count="54" uniqueCount="29">
  <si>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</si>
  <si>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</si>
  <si>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</si>
  <si>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</si>
  <si>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</si>
  <si>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</si>
  <si>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</si>
  <si>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</si>
  <si>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</si>
  <si>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</si>
  <si>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</si>
  <si>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</si>
  <si>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</si>
  <si>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</si>
  <si>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</si>
  <si>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</si>
  <si>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</si>
  <si>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</si>
  <si>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</si>
  <si>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</si>
  <si>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</si>
  <si>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</si>
  <si>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</si>
  <si>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</si>
  <si>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</si>
  <si>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UNIVERSITY OF UTAH HOSP</t>
  </si>
  <si>
    <t>2022-01</t>
  </si>
  <si>
    <t>2022-09</t>
  </si>
  <si>
    <t>Hospital Days for Select Health 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</si>
</sst>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0" fontId="1" fillId="2" borderId="5" xfId="0" applyFont="1" applyFill="1" applyBorder="1" applyAlignment="1">
      <alignment horizontal="right"/>
    </xf>
    <xf numFmtId="0" fontId="0" fillId="3" borderId="0" xfId="0" quotePrefix="1" applyFill="1"/>
    <xf numFmtId="0" fontId="0" fillId="0" borderId="0" xfId="0" applyProtection="1">
      <protection locked="0" hidden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2" borderId="5" xfId="0" applyNumberFormat="1" applyFont="1" applyFill="1" applyBorder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15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14</v>
      </c>
    </row>
    <row r="5" spans="1:2" ht="25.5" x14ac:dyDescent="0.2">
      <c r="A5" s="5">
        <v>2</v>
      </c>
      <c r="B5" s="4" t="s">
        <v>24</v>
      </c>
    </row>
    <row r="6" spans="1:2" x14ac:dyDescent="0.2">
      <c r="A6" s="5">
        <v>3</v>
      </c>
      <c r="B6" s="4" t="s">
        <v>16</v>
      </c>
    </row>
    <row r="7" spans="1:2" x14ac:dyDescent="0.2">
      <c r="A7" s="5">
        <v>4</v>
      </c>
      <c r="B7" s="4" t="s">
        <v>17</v>
      </c>
    </row>
    <row r="8" spans="1:2" x14ac:dyDescent="0.2">
      <c r="A8" s="5">
        <v>5</v>
      </c>
      <c r="B8" s="4" t="s">
        <v>18</v>
      </c>
    </row>
    <row r="9" spans="1:2" ht="25.5" x14ac:dyDescent="0.2">
      <c r="A9" s="5">
        <v>6</v>
      </c>
      <c r="B9" s="4" t="s">
        <v>13</v>
      </c>
    </row>
    <row r="10" spans="1:2" ht="25.5" x14ac:dyDescent="0.2">
      <c r="A10" s="5">
        <v>7</v>
      </c>
      <c r="B10" s="4" t="s">
        <v>19</v>
      </c>
    </row>
    <row r="50" spans="2:2" x14ac:dyDescent="0.2">
      <c r="B50" s="21" t="s">
        <v>26</v>
      </c>
    </row>
    <row r="51" spans="2:2" x14ac:dyDescent="0.2">
      <c r="B51" s="19" t="str">
        <f>LEFT(B50,4)&amp;"-02"</f>
        <v>2022-02</v>
      </c>
    </row>
    <row r="52" spans="2:2" x14ac:dyDescent="0.2">
      <c r="B52" s="19" t="str">
        <f>LEFT(B51,4)&amp;"-03"</f>
        <v>2022-03</v>
      </c>
    </row>
    <row r="53" spans="2:2" x14ac:dyDescent="0.2">
      <c r="B53" s="19" t="str">
        <f>LEFT(B52,4)&amp;"-04"</f>
        <v>2022-04</v>
      </c>
    </row>
    <row r="54" spans="2:2" x14ac:dyDescent="0.2">
      <c r="B54" s="19" t="str">
        <f>LEFT(B53,4)&amp;"-05"</f>
        <v>2022-05</v>
      </c>
    </row>
    <row r="55" spans="2:2" x14ac:dyDescent="0.2">
      <c r="B55" s="19" t="str">
        <f>LEFT(B54,4)&amp;"-06"</f>
        <v>2022-06</v>
      </c>
    </row>
    <row r="56" spans="2:2" x14ac:dyDescent="0.2">
      <c r="B56" s="19" t="str">
        <f>LEFT(B55,4)&amp;"-07"</f>
        <v>2022-07</v>
      </c>
    </row>
    <row r="57" spans="2:2" x14ac:dyDescent="0.2">
      <c r="B57" s="19" t="str">
        <f>LEFT(B56,4)&amp;"-08"</f>
        <v>2022-08</v>
      </c>
    </row>
    <row r="58" spans="2:2" x14ac:dyDescent="0.2">
      <c r="B58" s="19" t="str">
        <f>LEFT(B57,4)&amp;"-09"</f>
        <v>2022-09</v>
      </c>
    </row>
    <row r="59" spans="2:2" x14ac:dyDescent="0.2">
      <c r="B59" s="19" t="str">
        <f>LEFT(B58,4)&amp;"-10"</f>
        <v>2022-10</v>
      </c>
    </row>
    <row r="60" spans="2:2" x14ac:dyDescent="0.2">
      <c r="B60" s="19" t="str">
        <f>LEFT(B59,4)&amp;"-11"</f>
        <v>2022-11</v>
      </c>
    </row>
    <row r="61" spans="2:2" x14ac:dyDescent="0.2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"/>
  <sheetViews>
    <sheetView showGridLines="0" tabSelected="1" zoomScaleNormal="100" workbookViewId="0">
      <pane ySplit="7" topLeftCell="A8" activePane="bottomLeft" state="frozen"/>
      <selection pane="bottomLeft" activeCell="C17" sqref="C17:C18"/>
    </sheetView>
  </sheetViews>
  <sheetFormatPr defaultRowHeight="12.75" x14ac:dyDescent="0.2"/>
  <cols>
    <col min="1" max="1" width="4.85546875" customWidth="1"/>
    <col min="2" max="2" width="31.28515625" bestFit="1" customWidth="1"/>
    <col min="3" max="3" width="18.7109375" bestFit="1" customWidth="1"/>
    <col min="4" max="6" width="13.85546875" bestFit="1" customWidth="1"/>
    <col min="7" max="7" width="14.42578125" bestFit="1" customWidth="1"/>
  </cols>
  <sheetData>
    <row r="1" spans="1:7" s="25" customFormat="1" ht="18" customHeight="1" x14ac:dyDescent="0.2">
      <c r="B1" s="24"/>
      <c r="C1" s="24" t="s">
        <v>3</v>
      </c>
      <c r="D1" s="24" t="s">
        <v>1</v>
      </c>
      <c r="E1" s="24" t="s">
        <v>2</v>
      </c>
      <c r="F1" s="24" t="s">
        <v>4</v>
      </c>
      <c r="G1" s="24" t="s">
        <v>0</v>
      </c>
    </row>
    <row r="2" spans="1:7" x14ac:dyDescent="0.2">
      <c r="B2" s="23" t="s">
        <v>21</v>
      </c>
      <c r="C2" s="2">
        <v>18739.937854078118</v>
      </c>
      <c r="D2" s="2">
        <v>55024.790369934744</v>
      </c>
      <c r="E2" s="2">
        <v>48576.060839157071</v>
      </c>
      <c r="F2" s="2">
        <v>97964.149404664757</v>
      </c>
      <c r="G2" s="2">
        <v>220304.93846783467</v>
      </c>
    </row>
    <row r="3" spans="1:7" x14ac:dyDescent="0.2">
      <c r="A3" s="20"/>
      <c r="B3" s="20" t="s">
        <v>28</v>
      </c>
      <c r="C3" s="26"/>
      <c r="D3" s="26"/>
      <c r="E3" s="26"/>
      <c r="F3" s="26">
        <v>2314083.5194885661</v>
      </c>
      <c r="G3" s="26"/>
    </row>
    <row r="4" spans="1:7" x14ac:dyDescent="0.2">
      <c r="B4" t="s">
        <v>22</v>
      </c>
      <c r="C4" s="2">
        <f>SUM(C2:C3)</f>
        <v>18739.937854078118</v>
      </c>
      <c r="D4" s="2">
        <f>SUM(D2:D3)</f>
        <v>55024.790369934744</v>
      </c>
      <c r="E4" s="2">
        <f t="shared" ref="E4:G4" si="0">SUM(E2:E3)</f>
        <v>48576.060839157071</v>
      </c>
      <c r="F4" s="2">
        <f>SUM(F2:F3)</f>
        <v>2412047.6688932311</v>
      </c>
      <c r="G4" s="2">
        <f t="shared" si="0"/>
        <v>220304.93846783467</v>
      </c>
    </row>
    <row r="5" spans="1:7" x14ac:dyDescent="0.2">
      <c r="C5" s="1"/>
      <c r="D5" s="1"/>
      <c r="E5" s="1"/>
      <c r="F5" s="1"/>
      <c r="G5" s="2"/>
    </row>
    <row r="6" spans="1:7" x14ac:dyDescent="0.2">
      <c r="B6" s="3" t="s">
        <v>5</v>
      </c>
      <c r="C6" s="2">
        <f>IFERROR(C4/VLOOKUP("Grand Total",$B$8:$G$10,MATCH(C1,$B$7:$G$7,0),0),0)</f>
        <v>493.15625931784524</v>
      </c>
      <c r="D6" s="2">
        <f t="shared" ref="D6:G6" si="1">IFERROR(D4/VLOOKUP("Grand Total",$B$8:$G$10,MATCH(D1,$B$7:$G$7,0),0),0)</f>
        <v>341.76888428530896</v>
      </c>
      <c r="E6" s="2">
        <f t="shared" si="1"/>
        <v>359.82267288264495</v>
      </c>
      <c r="F6" s="2">
        <f t="shared" si="1"/>
        <v>1206023.8344466155</v>
      </c>
      <c r="G6" s="2">
        <f t="shared" si="1"/>
        <v>655.6694597256984</v>
      </c>
    </row>
    <row r="7" spans="1:7" x14ac:dyDescent="0.2">
      <c r="B7" t="s">
        <v>23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1:7" x14ac:dyDescent="0.2">
      <c r="B8" t="s">
        <v>25</v>
      </c>
      <c r="C8">
        <v>38</v>
      </c>
      <c r="D8">
        <v>161</v>
      </c>
      <c r="E8">
        <v>135</v>
      </c>
      <c r="F8">
        <v>2</v>
      </c>
      <c r="G8">
        <v>336</v>
      </c>
    </row>
    <row r="9" spans="1:7" x14ac:dyDescent="0.2">
      <c r="B9" t="s">
        <v>0</v>
      </c>
      <c r="C9">
        <v>38</v>
      </c>
      <c r="D9">
        <v>161</v>
      </c>
      <c r="E9">
        <v>135</v>
      </c>
      <c r="F9">
        <v>2</v>
      </c>
      <c r="G9">
        <v>336</v>
      </c>
    </row>
  </sheetData>
  <pageMargins left="0.25" right="0.25" top="0.75" bottom="0.75" header="0.3" footer="0.3"/>
  <pageSetup scale="94" fitToHeight="0" orientation="portrait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140625" style="8"/>
  </cols>
  <sheetData>
    <row r="1" spans="1:21" x14ac:dyDescent="0.2">
      <c r="A1" s="7" t="s">
        <v>6</v>
      </c>
      <c r="B1" s="7"/>
    </row>
    <row r="2" spans="1:21" x14ac:dyDescent="0.2">
      <c r="A2" s="8" t="s">
        <v>27</v>
      </c>
      <c r="B2" s="27" t="s">
        <v>3</v>
      </c>
      <c r="C2" s="27"/>
      <c r="D2" s="27"/>
      <c r="E2" s="27"/>
      <c r="F2" s="27"/>
      <c r="G2" s="28" t="s">
        <v>1</v>
      </c>
      <c r="H2" s="29"/>
      <c r="I2" s="29"/>
      <c r="J2" s="29"/>
      <c r="K2" s="30"/>
      <c r="L2" s="28" t="s">
        <v>2</v>
      </c>
      <c r="M2" s="29"/>
      <c r="N2" s="29"/>
      <c r="O2" s="29"/>
      <c r="P2" s="30"/>
      <c r="Q2" s="28" t="s">
        <v>4</v>
      </c>
      <c r="R2" s="29"/>
      <c r="S2" s="29"/>
      <c r="T2" s="29"/>
      <c r="U2" s="30"/>
    </row>
    <row r="3" spans="1:21" ht="38.25" x14ac:dyDescent="0.2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">
      <c r="A4" s="11" t="s">
        <v>20</v>
      </c>
      <c r="B4" s="14">
        <v>791269.41</v>
      </c>
      <c r="C4" s="15">
        <v>18739.939999999999</v>
      </c>
      <c r="D4" s="16">
        <v>0</v>
      </c>
      <c r="E4" s="17"/>
      <c r="F4" s="18"/>
      <c r="G4" s="14">
        <v>2631095.25</v>
      </c>
      <c r="H4" s="15">
        <v>55024.79</v>
      </c>
      <c r="I4" s="16">
        <v>0</v>
      </c>
      <c r="J4" s="17"/>
      <c r="K4" s="18"/>
      <c r="L4" s="14">
        <v>737201.78</v>
      </c>
      <c r="M4" s="15">
        <v>48576.06</v>
      </c>
      <c r="N4" s="16">
        <v>0</v>
      </c>
      <c r="O4" s="17"/>
      <c r="P4" s="18"/>
      <c r="Q4" s="14">
        <v>299361.61</v>
      </c>
      <c r="R4" s="15">
        <v>2412047.67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2"/>
      <c r="G5" s="12">
        <v>0</v>
      </c>
      <c r="H5" s="12">
        <v>0</v>
      </c>
      <c r="I5" s="22"/>
      <c r="L5" s="12">
        <v>0</v>
      </c>
      <c r="M5" s="12">
        <v>0</v>
      </c>
      <c r="N5" s="22"/>
      <c r="Q5" s="12">
        <v>0</v>
      </c>
      <c r="R5" s="12">
        <v>0</v>
      </c>
      <c r="S5" s="22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tDV4SkPYQF+0Zh9J9jbKko3+Q0gpqlowv841jFSmSxS/+jsLZD3pD0YMC0hMiET7fMTnZFqyUdsAczat8DVSHw==" saltValue="6NSdTY1ljfk6vZavXqEdyw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C408CC-5CBC-4658-A653-5A0F15FED8F5}"/>
</file>

<file path=customXml/itemProps2.xml><?xml version="1.0" encoding="utf-8"?>
<ds:datastoreItem xmlns:ds="http://schemas.openxmlformats.org/officeDocument/2006/customXml" ds:itemID="{DBB29304-283F-46F9-B16C-EAA94264D6D1}"/>
</file>

<file path=customXml/itemProps3.xml><?xml version="1.0" encoding="utf-8"?>
<ds:datastoreItem xmlns:ds="http://schemas.openxmlformats.org/officeDocument/2006/customXml" ds:itemID="{7B2D580B-745A-4E9B-A712-267DA1DD9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2022-10-12T16:35:55Z</cp:lastPrinted>
  <dcterms:created xsi:type="dcterms:W3CDTF">2017-03-22T18:47:52Z</dcterms:created>
  <dcterms:modified xsi:type="dcterms:W3CDTF">2022-10-14T21:51:45Z</dcterms:modified>
</cp:coreProperties>
</file>