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7\"/>
    </mc:Choice>
  </mc:AlternateContent>
  <xr:revisionPtr revIDLastSave="0" documentId="13_ncr:1_{CF3BE469-2CA4-4152-89AE-66A6BC44CFCF}" xr6:coauthVersionLast="36" xr6:coauthVersionMax="36" xr10:uidLastSave="{00000000-0000-0000-0000-000000000000}"/>
  <bookViews>
    <workbookView xWindow="0" yWindow="0" windowWidth="11448" windowHeight="6636" tabRatio="758" activeTab="2" xr2:uid="{00000000-000D-0000-FFFF-FFFF00000000}"/>
  </bookViews>
  <sheets>
    <sheet name="Instructions" sheetId="18" r:id="rId1"/>
    <sheet name="Hospital Days" sheetId="2" r:id="rId2"/>
    <sheet name="Claim Paid Amt" sheetId="14" r:id="rId3"/>
    <sheet name="ACO Pmt Recon" sheetId="1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2" l="1"/>
  <c r="R4" i="12"/>
  <c r="M4" i="12"/>
  <c r="H4" i="12"/>
  <c r="Q4" i="12"/>
  <c r="Q5" i="12" s="1"/>
  <c r="L4" i="12"/>
  <c r="L5" i="12" s="1"/>
  <c r="G4" i="12"/>
  <c r="G5" i="12" s="1"/>
  <c r="H5" i="12" l="1"/>
  <c r="M5" i="12"/>
  <c r="R5" i="12"/>
  <c r="A2" i="12"/>
  <c r="B4" i="12" l="1"/>
  <c r="B5" i="1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Creation_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    TO_CHAR(ADD_MONTHS((sysdate - 30), 6), 'YYYY') AS ServiceEndSFY_x000d__x000a_    ,TO_CHAR((sysdate - 30), 'YYYY-MM') AS EndDOSYYYYMM_x000d__x000a_    ,TO_CHAR((sysdate - 30), 'YYYY-MM') AS SubmissionDate_x000d__x000a_    ,'000000000000' AS ProviderID_x000d__x000a_    ,'** Temp Data**' as ProvName_x000d__x000a_    ,'Health Choice Utah' AS PlanName_x000d__x000a_    ,0 as CalcDays_x000d__x000a_    ,0 as Discharges_x000d__x000a_    ,0 as MCOPaid_x000d__x000a_    ,0 as TotalPaid_x000d__x000a_From _x000d__x000a_    vwACO_x000d__x000a_Group by _x000d__x000a_    TO_CHAR(ADD_MONTHS((sysdate - 30), 6), 'YYYY')_x000d__x000a_    ,TO_CHAR((sysdate - 30), 'YYYY-MM')_x000d__x000a_    ,TO_CHAR((sysdate - 30), 'YYYY-MM')_x000d__x000a_    ,'000000000000'_x000d__x000a_    ,'** Temp Data**'_x000d__x000a_    ,'Health Choice Utah'_x000d__x000a_    ,0_x000d__x000a_    ,0_x000d__x000a_    ,0_x000d__x000a_    ,0_x000d__x000a__x000d__x000a_UNION ALL_x000d__x000a_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Healthy U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Healthy U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Molina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Molina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Select Health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Select Health'_x000d__x000a_    ,0_x000d__x000a_    ,0_x000d__x000a_    ,0_x000d__x000a_    ,0_x000d__x000a__x000d__x000a_UNION ALL_x000d__x000a__x000d__x000a__x000d__x000a_SELECT _x000d__x000a_    vwACO.ServiceEndSFY_x000d__x000a_    ,vwACO.EndDOSYYYYMM_x000d__x000a_    ,vwACO.SubmissionDate_x000d__x000a_    ,vwACO.ProviderID_x000d__x000a_    ,vwACO.ProvName_x000d__x000a_    ,vwACO.PlanName_x000d__x000a__x0009_,vwACO.CalcDays_x000d__x000a__x0009_,vwACO.Discharges_x000d__x000a__x0009_,vwACO.MCOPaid_x000d__x000a__x0009_,vwACO.TotalPaid_x000d__x000a_FROM vwACO"/>
  </connection>
</connections>
</file>

<file path=xl/sharedStrings.xml><?xml version="1.0" encoding="utf-8"?>
<sst xmlns="http://schemas.openxmlformats.org/spreadsheetml/2006/main" count="88" uniqueCount="49">
  <si>
    <t>Grand Total</t>
  </si>
  <si>
    <t>Sum of CalcDays</t>
  </si>
  <si>
    <t>Row Labels</t>
  </si>
  <si>
    <t>Column Labels</t>
  </si>
  <si>
    <t>Healthy U</t>
  </si>
  <si>
    <t>Molina</t>
  </si>
  <si>
    <t>Health Choice Utah</t>
  </si>
  <si>
    <t>Select Health</t>
  </si>
  <si>
    <t>(All)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</si>
  <si>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</si>
  <si>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</si>
  <si>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</si>
  <si>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</si>
  <si>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</si>
  <si>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</si>
  <si>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</si>
  <si>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Sum of TotalPaid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</si>
  <si>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</si>
  <si>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</si>
  <si>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</si>
  <si>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</si>
  <si>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</si>
  <si>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</si>
  <si>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</si>
  <si>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</si>
  <si>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</si>
  <si>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</si>
  <si>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</si>
  <si>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PLANNAME</t>
  </si>
  <si>
    <t>PROVNAME</t>
  </si>
  <si>
    <t>SUBMISSIONDATE</t>
  </si>
  <si>
    <t>ENDDOSYYYYMM</t>
  </si>
  <si>
    <t>ACONAME</t>
  </si>
  <si>
    <t>PAIDENDCYMNTH</t>
  </si>
  <si>
    <t>SERVICEENDCYMNTH</t>
  </si>
  <si>
    <t>Pay each hospital the amount shown on the ACO Pmt Recon tab for the columns (C, H, M, or R)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</si>
  <si>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</si>
  <si>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</si>
  <si>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</si>
  <si>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</si>
  <si>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</si>
  <si>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</si>
  <si>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</si>
  <si>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</si>
  <si>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</si>
  <si>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</si>
  <si>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</si>
  <si>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</si>
  <si>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** Temp Data**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</si>
</sst>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pivotButton="1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0" fontId="0" fillId="0" borderId="0" xfId="0" applyNumberFormat="1"/>
    <xf numFmtId="40" fontId="1" fillId="0" borderId="0" xfId="0" applyNumberFormat="1" applyFont="1"/>
    <xf numFmtId="0" fontId="0" fillId="0" borderId="0" xfId="0" quotePrefix="1"/>
    <xf numFmtId="0" fontId="0" fillId="2" borderId="0" xfId="0" applyFill="1"/>
    <xf numFmtId="40" fontId="1" fillId="2" borderId="0" xfId="0" applyNumberFormat="1" applyFont="1" applyFill="1"/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4" fontId="0" fillId="2" borderId="0" xfId="0" applyNumberFormat="1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topLeftCell="A32" zoomScaleNormal="100" workbookViewId="0">
      <selection activeCell="B52" sqref="B5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9" t="s">
        <v>20</v>
      </c>
      <c r="B1" s="7"/>
    </row>
    <row r="2" spans="1:2" x14ac:dyDescent="0.25">
      <c r="A2" s="9"/>
      <c r="B2" s="7"/>
    </row>
    <row r="3" spans="1:2" x14ac:dyDescent="0.25">
      <c r="A3" s="9"/>
      <c r="B3" s="7"/>
    </row>
    <row r="4" spans="1:2" x14ac:dyDescent="0.25">
      <c r="A4" s="8">
        <v>1</v>
      </c>
      <c r="B4" s="7" t="s">
        <v>19</v>
      </c>
    </row>
    <row r="5" spans="1:2" x14ac:dyDescent="0.25">
      <c r="A5" s="8">
        <v>2</v>
      </c>
      <c r="B5" s="7" t="s">
        <v>35</v>
      </c>
    </row>
    <row r="6" spans="1:2" x14ac:dyDescent="0.25">
      <c r="A6" s="8">
        <v>3</v>
      </c>
      <c r="B6" s="7" t="s">
        <v>21</v>
      </c>
    </row>
    <row r="7" spans="1:2" x14ac:dyDescent="0.25">
      <c r="A7" s="8">
        <v>4</v>
      </c>
      <c r="B7" s="7" t="s">
        <v>22</v>
      </c>
    </row>
    <row r="8" spans="1:2" x14ac:dyDescent="0.25">
      <c r="A8" s="8">
        <v>5</v>
      </c>
      <c r="B8" s="7" t="s">
        <v>23</v>
      </c>
    </row>
    <row r="9" spans="1:2" ht="26.4" x14ac:dyDescent="0.25">
      <c r="A9" s="8">
        <v>6</v>
      </c>
      <c r="B9" s="7" t="s">
        <v>18</v>
      </c>
    </row>
    <row r="10" spans="1:2" ht="26.4" x14ac:dyDescent="0.25">
      <c r="A10" s="8">
        <v>7</v>
      </c>
      <c r="B10" s="7" t="s">
        <v>24</v>
      </c>
    </row>
    <row r="50" spans="2:2" x14ac:dyDescent="0.25">
      <c r="B50" s="24" t="s">
        <v>36</v>
      </c>
    </row>
    <row r="51" spans="2:2" x14ac:dyDescent="0.25">
      <c r="B51" s="24" t="s">
        <v>37</v>
      </c>
    </row>
    <row r="52" spans="2:2" x14ac:dyDescent="0.25">
      <c r="B52" s="24" t="s">
        <v>38</v>
      </c>
    </row>
    <row r="53" spans="2:2" x14ac:dyDescent="0.25">
      <c r="B53" t="s">
        <v>39</v>
      </c>
    </row>
    <row r="54" spans="2:2" x14ac:dyDescent="0.25">
      <c r="B54" s="24" t="s">
        <v>40</v>
      </c>
    </row>
    <row r="55" spans="2:2" x14ac:dyDescent="0.25">
      <c r="B55" t="s">
        <v>41</v>
      </c>
    </row>
    <row r="56" spans="2:2" x14ac:dyDescent="0.25">
      <c r="B56" s="24" t="s">
        <v>42</v>
      </c>
    </row>
    <row r="57" spans="2:2" x14ac:dyDescent="0.25">
      <c r="B57" t="s">
        <v>43</v>
      </c>
    </row>
    <row r="58" spans="2:2" x14ac:dyDescent="0.25">
      <c r="B58" s="24" t="s">
        <v>44</v>
      </c>
    </row>
    <row r="59" spans="2:2" x14ac:dyDescent="0.25">
      <c r="B59" t="s">
        <v>45</v>
      </c>
    </row>
    <row r="60" spans="2:2" x14ac:dyDescent="0.25">
      <c r="B60" s="24" t="s">
        <v>46</v>
      </c>
    </row>
    <row r="61" spans="2:2" x14ac:dyDescent="0.25">
      <c r="B61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F19"/>
  <sheetViews>
    <sheetView showGridLines="0" zoomScaleNormal="100" workbookViewId="0">
      <pane ySplit="16" topLeftCell="A17" activePane="bottomLeft" state="frozen"/>
      <selection pane="bottomLeft" activeCell="B3" sqref="B3"/>
    </sheetView>
  </sheetViews>
  <sheetFormatPr defaultRowHeight="13.2" x14ac:dyDescent="0.25"/>
  <cols>
    <col min="1" max="1" width="20" bestFit="1" customWidth="1"/>
    <col min="2" max="2" width="18.6640625" bestFit="1" customWidth="1"/>
    <col min="3" max="6" width="13.88671875" bestFit="1" customWidth="1"/>
  </cols>
  <sheetData>
    <row r="2" spans="1:6" x14ac:dyDescent="0.25">
      <c r="A2" s="25" t="s">
        <v>33</v>
      </c>
      <c r="B2" t="s">
        <v>42</v>
      </c>
      <c r="C2" s="4">
        <v>0</v>
      </c>
    </row>
    <row r="3" spans="1:6" x14ac:dyDescent="0.25">
      <c r="A3" s="25" t="s">
        <v>34</v>
      </c>
      <c r="B3" t="s">
        <v>8</v>
      </c>
    </row>
    <row r="5" spans="1:6" x14ac:dyDescent="0.25">
      <c r="A5" s="25"/>
      <c r="B5" s="25" t="s">
        <v>32</v>
      </c>
      <c r="C5" s="25"/>
      <c r="D5" s="25"/>
      <c r="E5" s="25"/>
      <c r="F5" s="25"/>
    </row>
    <row r="6" spans="1:6" x14ac:dyDescent="0.25">
      <c r="A6" s="25"/>
      <c r="B6" s="25" t="s">
        <v>6</v>
      </c>
      <c r="C6" s="25" t="s">
        <v>4</v>
      </c>
      <c r="D6" s="25" t="s">
        <v>5</v>
      </c>
      <c r="E6" s="25" t="s">
        <v>7</v>
      </c>
      <c r="F6" s="25" t="s">
        <v>0</v>
      </c>
    </row>
    <row r="7" spans="1:6" x14ac:dyDescent="0.25">
      <c r="A7" s="25" t="s">
        <v>26</v>
      </c>
      <c r="B7" s="30">
        <v>464251.80095359281</v>
      </c>
      <c r="C7" s="30">
        <v>1466958.4927642371</v>
      </c>
      <c r="D7" s="30">
        <v>1115166.4540801705</v>
      </c>
      <c r="E7" s="30">
        <v>2343916.5024521588</v>
      </c>
      <c r="F7" s="30">
        <v>5390293.2502501588</v>
      </c>
    </row>
    <row r="8" spans="1:6" x14ac:dyDescent="0.25">
      <c r="B8" s="22"/>
      <c r="C8" s="22"/>
      <c r="D8" s="22"/>
      <c r="E8" s="22"/>
      <c r="F8" s="22"/>
    </row>
    <row r="9" spans="1:6" x14ac:dyDescent="0.25">
      <c r="A9" s="25" t="s">
        <v>27</v>
      </c>
      <c r="B9" s="26">
        <v>464251.80095359281</v>
      </c>
      <c r="C9" s="26">
        <v>1466958.4927642371</v>
      </c>
      <c r="D9" s="26">
        <v>1115166.4540801705</v>
      </c>
      <c r="E9" s="26">
        <v>2343916.5024521588</v>
      </c>
      <c r="F9" s="26">
        <v>5390293.2502501588</v>
      </c>
    </row>
    <row r="10" spans="1:6" x14ac:dyDescent="0.25">
      <c r="B10" s="22"/>
      <c r="C10" s="22"/>
      <c r="D10" s="22"/>
      <c r="E10" s="22"/>
      <c r="F10" s="23"/>
    </row>
    <row r="11" spans="1:6" x14ac:dyDescent="0.25">
      <c r="A11" s="6" t="s">
        <v>9</v>
      </c>
      <c r="B11" s="23">
        <v>0</v>
      </c>
      <c r="C11" s="23">
        <v>2328.5055440702176</v>
      </c>
      <c r="D11" s="23">
        <v>5748.2806911348998</v>
      </c>
      <c r="E11" s="23">
        <v>21905.761705160363</v>
      </c>
      <c r="F11" s="23">
        <v>5789.7886683675179</v>
      </c>
    </row>
    <row r="12" spans="1:6" x14ac:dyDescent="0.25">
      <c r="C12" s="5"/>
    </row>
    <row r="13" spans="1:6" x14ac:dyDescent="0.25">
      <c r="A13" s="1" t="s">
        <v>30</v>
      </c>
      <c r="B13" t="s">
        <v>42</v>
      </c>
    </row>
    <row r="15" spans="1:6" x14ac:dyDescent="0.25">
      <c r="A15" s="25" t="s">
        <v>1</v>
      </c>
      <c r="B15" s="25" t="s">
        <v>28</v>
      </c>
      <c r="C15" s="25"/>
      <c r="D15" s="25"/>
      <c r="E15" s="25"/>
      <c r="F15" s="25"/>
    </row>
    <row r="16" spans="1:6" x14ac:dyDescent="0.25">
      <c r="A16" s="25" t="s">
        <v>29</v>
      </c>
      <c r="B16" s="25" t="s">
        <v>6</v>
      </c>
      <c r="C16" s="25" t="s">
        <v>4</v>
      </c>
      <c r="D16" s="25" t="s">
        <v>5</v>
      </c>
      <c r="E16" s="25" t="s">
        <v>7</v>
      </c>
      <c r="F16" s="25" t="s">
        <v>0</v>
      </c>
    </row>
    <row r="17" spans="1:6" x14ac:dyDescent="0.25">
      <c r="A17" t="s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t="s">
        <v>25</v>
      </c>
      <c r="C18">
        <v>630</v>
      </c>
      <c r="D18">
        <v>194</v>
      </c>
      <c r="E18">
        <v>107</v>
      </c>
      <c r="F18">
        <v>931</v>
      </c>
    </row>
    <row r="19" spans="1:6" x14ac:dyDescent="0.25">
      <c r="A19" s="25" t="s">
        <v>0</v>
      </c>
      <c r="B19" s="25">
        <v>0</v>
      </c>
      <c r="C19" s="25">
        <v>630</v>
      </c>
      <c r="D19" s="25">
        <v>194</v>
      </c>
      <c r="E19" s="25">
        <v>107</v>
      </c>
      <c r="F19" s="25">
        <v>931</v>
      </c>
    </row>
  </sheetData>
  <conditionalFormatting sqref="C12">
    <cfRule type="cellIs" dxfId="11" priority="2" operator="notEqual">
      <formula>0</formula>
    </cfRule>
  </conditionalFormatting>
  <conditionalFormatting sqref="C2">
    <cfRule type="cellIs" dxfId="10" priority="1" operator="notEqual">
      <formula>0</formula>
    </cfRule>
  </conditionalFormatting>
  <pageMargins left="0.7" right="0.7" top="0.75" bottom="0.75" header="0.3" footer="0.3"/>
  <pageSetup scale="96" fitToHeight="0" orientation="portrait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F9"/>
  <sheetViews>
    <sheetView showGridLines="0" tabSelected="1" zoomScaleNormal="100" workbookViewId="0">
      <pane ySplit="6" topLeftCell="A7" activePane="bottomLeft" state="frozen"/>
      <selection pane="bottomLeft" activeCell="A22" sqref="A22"/>
    </sheetView>
  </sheetViews>
  <sheetFormatPr defaultRowHeight="13.2" x14ac:dyDescent="0.25"/>
  <cols>
    <col min="1" max="1" width="37.109375" bestFit="1" customWidth="1"/>
    <col min="2" max="2" width="18.6640625" bestFit="1" customWidth="1"/>
    <col min="3" max="5" width="13.88671875" bestFit="1" customWidth="1"/>
    <col min="6" max="6" width="14.88671875" bestFit="1" customWidth="1"/>
  </cols>
  <sheetData>
    <row r="1" spans="1:6" x14ac:dyDescent="0.25">
      <c r="B1" s="3"/>
      <c r="D1" s="5"/>
    </row>
    <row r="2" spans="1:6" x14ac:dyDescent="0.25">
      <c r="A2" s="28" t="s">
        <v>30</v>
      </c>
      <c r="B2" s="28" t="s">
        <v>42</v>
      </c>
      <c r="C2" s="28"/>
      <c r="D2" s="27"/>
      <c r="E2" s="28"/>
      <c r="F2" s="28"/>
    </row>
    <row r="3" spans="1:6" x14ac:dyDescent="0.25">
      <c r="A3" s="28" t="s">
        <v>31</v>
      </c>
      <c r="B3" s="28" t="s">
        <v>8</v>
      </c>
      <c r="C3" s="28"/>
      <c r="D3" s="27"/>
      <c r="E3" s="28"/>
      <c r="F3" s="28"/>
    </row>
    <row r="4" spans="1:6" x14ac:dyDescent="0.25">
      <c r="A4" s="28"/>
      <c r="B4" s="28"/>
      <c r="C4" s="28"/>
      <c r="D4" s="28"/>
      <c r="E4" s="28"/>
      <c r="F4" s="28"/>
    </row>
    <row r="5" spans="1:6" x14ac:dyDescent="0.25">
      <c r="A5" s="28" t="s">
        <v>16</v>
      </c>
      <c r="B5" s="28" t="s">
        <v>3</v>
      </c>
      <c r="C5" s="28"/>
      <c r="D5" s="28"/>
      <c r="E5" s="28"/>
      <c r="F5" s="28"/>
    </row>
    <row r="6" spans="1:6" x14ac:dyDescent="0.25">
      <c r="A6" s="28" t="s">
        <v>2</v>
      </c>
      <c r="B6" s="28" t="s">
        <v>6</v>
      </c>
      <c r="C6" s="28" t="s">
        <v>4</v>
      </c>
      <c r="D6" s="28" t="s">
        <v>5</v>
      </c>
      <c r="E6" s="28" t="s">
        <v>7</v>
      </c>
      <c r="F6" s="28" t="s">
        <v>0</v>
      </c>
    </row>
    <row r="7" spans="1:6" x14ac:dyDescent="0.25">
      <c r="A7" t="s">
        <v>48</v>
      </c>
      <c r="B7" s="2">
        <v>0</v>
      </c>
      <c r="C7" s="2">
        <v>0</v>
      </c>
      <c r="D7" s="2">
        <v>0</v>
      </c>
      <c r="E7" s="2">
        <v>0</v>
      </c>
      <c r="F7" s="2">
        <v>0</v>
      </c>
    </row>
    <row r="8" spans="1:6" x14ac:dyDescent="0.25">
      <c r="A8" t="s">
        <v>25</v>
      </c>
      <c r="B8" s="2"/>
      <c r="C8" s="2">
        <v>1238233.18</v>
      </c>
      <c r="D8" s="2">
        <v>515437.16</v>
      </c>
      <c r="E8" s="2">
        <v>342234.78</v>
      </c>
      <c r="F8" s="2">
        <v>2095905.1199999999</v>
      </c>
    </row>
    <row r="9" spans="1:6" x14ac:dyDescent="0.25">
      <c r="A9" s="28" t="s">
        <v>0</v>
      </c>
      <c r="B9" s="29">
        <v>0</v>
      </c>
      <c r="C9" s="29">
        <v>1238233.18</v>
      </c>
      <c r="D9" s="29">
        <v>515437.16</v>
      </c>
      <c r="E9" s="29">
        <v>342234.78</v>
      </c>
      <c r="F9" s="29">
        <v>2095905.1199999999</v>
      </c>
    </row>
  </sheetData>
  <conditionalFormatting sqref="D1:D3">
    <cfRule type="cellIs" dxfId="9" priority="2" operator="notEqual">
      <formula>0</formula>
    </cfRule>
  </conditionalFormatting>
  <pageMargins left="0.25" right="0.25" top="0.75" bottom="0.75" header="0.3" footer="0.3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ColWidth="9.109375" defaultRowHeight="13.2" x14ac:dyDescent="0.25"/>
  <cols>
    <col min="1" max="1" width="29.44140625" style="11" bestFit="1" customWidth="1"/>
    <col min="2" max="2" width="13.5546875" style="11" customWidth="1"/>
    <col min="3" max="6" width="14.33203125" style="11" customWidth="1"/>
    <col min="7" max="7" width="13.5546875" style="11" customWidth="1"/>
    <col min="8" max="11" width="14.33203125" style="11" customWidth="1"/>
    <col min="12" max="12" width="13.5546875" style="11" customWidth="1"/>
    <col min="13" max="16" width="14.33203125" style="11" customWidth="1"/>
    <col min="17" max="17" width="13.5546875" style="11" customWidth="1"/>
    <col min="18" max="21" width="14.33203125" style="11" customWidth="1"/>
    <col min="22" max="16384" width="9.109375" style="11"/>
  </cols>
  <sheetData>
    <row r="1" spans="1:21" x14ac:dyDescent="0.25">
      <c r="A1" s="10" t="s">
        <v>10</v>
      </c>
      <c r="B1" s="10"/>
    </row>
    <row r="2" spans="1:21" x14ac:dyDescent="0.25">
      <c r="A2" s="11" t="str">
        <f>'Hospital Days'!B2</f>
        <v>2021-07</v>
      </c>
      <c r="B2" s="31" t="s">
        <v>6</v>
      </c>
      <c r="C2" s="31"/>
      <c r="D2" s="31"/>
      <c r="E2" s="31"/>
      <c r="F2" s="31"/>
      <c r="G2" s="32" t="s">
        <v>4</v>
      </c>
      <c r="H2" s="33"/>
      <c r="I2" s="33"/>
      <c r="J2" s="33"/>
      <c r="K2" s="34"/>
      <c r="L2" s="32" t="s">
        <v>5</v>
      </c>
      <c r="M2" s="33"/>
      <c r="N2" s="33"/>
      <c r="O2" s="33"/>
      <c r="P2" s="34"/>
      <c r="Q2" s="32" t="s">
        <v>7</v>
      </c>
      <c r="R2" s="33"/>
      <c r="S2" s="33"/>
      <c r="T2" s="33"/>
      <c r="U2" s="34"/>
    </row>
    <row r="3" spans="1:21" ht="26.4" x14ac:dyDescent="0.25">
      <c r="A3" s="12" t="s">
        <v>15</v>
      </c>
      <c r="B3" s="13" t="s">
        <v>17</v>
      </c>
      <c r="C3" s="13" t="s">
        <v>11</v>
      </c>
      <c r="D3" s="13" t="s">
        <v>13</v>
      </c>
      <c r="E3" s="13" t="s">
        <v>12</v>
      </c>
      <c r="F3" s="13" t="s">
        <v>14</v>
      </c>
      <c r="G3" s="13" t="s">
        <v>17</v>
      </c>
      <c r="H3" s="13" t="s">
        <v>11</v>
      </c>
      <c r="I3" s="13" t="s">
        <v>13</v>
      </c>
      <c r="J3" s="13" t="s">
        <v>12</v>
      </c>
      <c r="K3" s="13" t="s">
        <v>14</v>
      </c>
      <c r="L3" s="13" t="s">
        <v>17</v>
      </c>
      <c r="M3" s="13" t="s">
        <v>11</v>
      </c>
      <c r="N3" s="13" t="s">
        <v>13</v>
      </c>
      <c r="O3" s="13" t="s">
        <v>12</v>
      </c>
      <c r="P3" s="13" t="s">
        <v>14</v>
      </c>
      <c r="Q3" s="13" t="s">
        <v>17</v>
      </c>
      <c r="R3" s="13" t="s">
        <v>11</v>
      </c>
      <c r="S3" s="13" t="s">
        <v>13</v>
      </c>
      <c r="T3" s="13" t="s">
        <v>12</v>
      </c>
      <c r="U3" s="13" t="s">
        <v>14</v>
      </c>
    </row>
    <row r="4" spans="1:21" x14ac:dyDescent="0.25">
      <c r="A4" s="14" t="s">
        <v>25</v>
      </c>
      <c r="B4" s="17">
        <f>IFERROR(ROUND(INDEX('Claim Paid Amt'!$A$7:$F$138,MATCH($A4,'Claim Paid Amt'!$A$7:$A$138,0),MATCH(B$2,'Claim Paid Amt'!$A$6:$F$6,0)),2),0)</f>
        <v>0</v>
      </c>
      <c r="C4" s="18">
        <f>ROUND(IFERROR(INDEX('Hospital Days'!$A$16:$F$18,MATCH($A4,'Hospital Days'!$A$16:$A$18,0),MATCH(B$2,'Hospital Days'!$A$16:$F$16,0)),1)*IFERROR(HLOOKUP(B$2,'Hospital Days'!$A$6:$E$11,6,0),1),2)</f>
        <v>0</v>
      </c>
      <c r="D4" s="19">
        <v>0</v>
      </c>
      <c r="E4" s="20"/>
      <c r="F4" s="21"/>
      <c r="G4" s="17">
        <f>IFERROR(ROUND(INDEX('Claim Paid Amt'!$A$7:$F$138,MATCH($A4,'Claim Paid Amt'!$A$7:$A$138,0),MATCH(G$2,'Claim Paid Amt'!$A$6:$F$6,0)),2),0)</f>
        <v>1238233.18</v>
      </c>
      <c r="H4" s="18">
        <f>ROUND(IFERROR(INDEX('Hospital Days'!$A$16:$F$18,MATCH($A4,'Hospital Days'!$A$16:$A$18,0),MATCH(G$2,'Hospital Days'!$A$16:$F$16,0)),1)*IFERROR(HLOOKUP(G$2,'Hospital Days'!$A$6:$E$11,6,0),1),2)</f>
        <v>1466958.49</v>
      </c>
      <c r="I4" s="19">
        <v>0</v>
      </c>
      <c r="J4" s="20"/>
      <c r="K4" s="21"/>
      <c r="L4" s="17">
        <f>IFERROR(ROUND(INDEX('Claim Paid Amt'!$A$7:$F$138,MATCH($A4,'Claim Paid Amt'!$A$7:$A$138,0),MATCH(L$2,'Claim Paid Amt'!$A$6:$F$6,0)),2),0)</f>
        <v>515437.16</v>
      </c>
      <c r="M4" s="18">
        <f>ROUND(IFERROR(INDEX('Hospital Days'!$A$16:$F$18,MATCH($A4,'Hospital Days'!$A$16:$A$18,0),MATCH(L$2,'Hospital Days'!$A$16:$F$16,0)),1)*IFERROR(HLOOKUP(L$2,'Hospital Days'!$A$6:$E$11,6,0),1),2)</f>
        <v>1115166.45</v>
      </c>
      <c r="N4" s="19">
        <v>0</v>
      </c>
      <c r="O4" s="20"/>
      <c r="P4" s="21"/>
      <c r="Q4" s="17">
        <f>IFERROR(ROUND(INDEX('Claim Paid Amt'!$A$7:$F$138,MATCH($A4,'Claim Paid Amt'!$A$7:$A$138,0),MATCH(Q$2,'Claim Paid Amt'!$A$6:$F$6,0)),2),0)</f>
        <v>342234.78</v>
      </c>
      <c r="R4" s="18">
        <f>ROUND(IFERROR(INDEX('Hospital Days'!$A$16:$F$18,MATCH($A4,'Hospital Days'!$A$16:$A$18,0),MATCH(Q$2,'Hospital Days'!$A$16:$F$16,0)),1)*IFERROR(HLOOKUP(Q$2,'Hospital Days'!$A$6:$E$11,6,0),1),2)</f>
        <v>2343916.5</v>
      </c>
      <c r="S4" s="19">
        <v>0</v>
      </c>
      <c r="T4" s="20"/>
      <c r="U4" s="21"/>
    </row>
    <row r="5" spans="1:21" x14ac:dyDescent="0.25">
      <c r="B5" s="15">
        <f>IF(ROUND(SUM(B4:B4),2)-ROUND(IFERROR(VLOOKUP("Grand Total",'Claim Paid Amt'!$A$7:$F$98,MATCH(B2,'Claim Paid Amt'!$A$6:$F$6,0),0),0),2)=0,0,"no match")</f>
        <v>0</v>
      </c>
      <c r="C5" s="15"/>
      <c r="G5" s="15">
        <f>IF(ROUND(SUM(G4:G4),2)-ROUND(IFERROR(VLOOKUP("Grand Total",'Claim Paid Amt'!$A$7:$F$98,MATCH(G2,'Claim Paid Amt'!$A$6:$F$6,0),0),0),2)=0,0,"no match")</f>
        <v>0</v>
      </c>
      <c r="H5" s="15">
        <f>IF(ABS(ROUND(H4,2)-ROUND(IFERROR(HLOOKUP(G2,'Hospital Days'!$B$6:$E$9,4,0),0),2))&lt;=0.05,0,"no match")</f>
        <v>0</v>
      </c>
      <c r="L5" s="15">
        <f>IF(ROUND(SUM(L4:L4),2)-ROUND(IFERROR(VLOOKUP("Grand Total",'Claim Paid Amt'!$A$7:$F$98,MATCH(L2,'Claim Paid Amt'!$A$6:$F$6,0),0),0),2)=0,0,"no match")</f>
        <v>0</v>
      </c>
      <c r="M5" s="15">
        <f>IF(ABS(ROUND(M4,2)-ROUND(IFERROR(HLOOKUP(L2,'Hospital Days'!$B$6:$E$9,4,0),0),2))&lt;=0.05,0,"no match")</f>
        <v>0</v>
      </c>
      <c r="Q5" s="15">
        <f>IF(ROUND(SUM(Q4:Q4),2)-ROUND(IFERROR(VLOOKUP("Grand Total",'Claim Paid Amt'!$A$7:$F$98,MATCH(Q2,'Claim Paid Amt'!$A$6:$F$6,0),0),0),2)=0,0,"no match")</f>
        <v>0</v>
      </c>
      <c r="R5" s="15">
        <f>IF(ABS(ROUND(R4,2)-ROUND(IFERROR(HLOOKUP(Q2,'Hospital Days'!$B$6:$E$9,4,0),0),2))&lt;=0.05,0,"no match")</f>
        <v>0</v>
      </c>
    </row>
    <row r="6" spans="1:21" x14ac:dyDescent="0.25">
      <c r="C6" s="16"/>
      <c r="L6" s="16"/>
    </row>
    <row r="7" spans="1:21" x14ac:dyDescent="0.25">
      <c r="C7" s="16"/>
    </row>
  </sheetData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9E8B7F-7B98-403E-9C6C-32396EF12F11}"/>
</file>

<file path=customXml/itemProps2.xml><?xml version="1.0" encoding="utf-8"?>
<ds:datastoreItem xmlns:ds="http://schemas.openxmlformats.org/officeDocument/2006/customXml" ds:itemID="{EF44E051-C984-43B2-8298-C25E47844BC9}"/>
</file>

<file path=customXml/itemProps3.xml><?xml version="1.0" encoding="utf-8"?>
<ds:datastoreItem xmlns:ds="http://schemas.openxmlformats.org/officeDocument/2006/customXml" ds:itemID="{443D1628-3594-41A9-97F4-4C35941F6B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Hospital Days</vt:lpstr>
      <vt:lpstr>Claim Paid Amt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2021-08-19T15:47:02Z</cp:lastPrinted>
  <dcterms:created xsi:type="dcterms:W3CDTF">2017-03-22T18:47:52Z</dcterms:created>
  <dcterms:modified xsi:type="dcterms:W3CDTF">2021-08-19T15:47:14Z</dcterms:modified>
</cp:coreProperties>
</file>