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6CBCBF18-D931-4F81-9B1E-185A9B99306A}" xr6:coauthVersionLast="36" xr6:coauthVersionMax="36" xr10:uidLastSave="{00000000-0000-0000-0000-000000000000}"/>
  <bookViews>
    <workbookView xWindow="0" yWindow="0" windowWidth="28800" windowHeight="12225" tabRatio="758" activeTab="2" xr2:uid="{00000000-000D-0000-FFFF-FFFF00000000}"/>
  </bookViews>
  <sheets>
    <sheet name="Instructions" sheetId="18" r:id="rId1"/>
    <sheet name="Hospital Days" sheetId="2" r:id="rId2"/>
    <sheet name="ACO Pmt Recon" sheetId="12" r:id="rId3"/>
  </sheets>
  <definedNames>
    <definedName name="_xlnm.Print_Area" localSheetId="2">'ACO Pmt Recon'!$A$1:$U$4</definedName>
    <definedName name="_xlnm.Print_Area" localSheetId="1">'Hospital Days'!$A$1:$G$9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6" i="2" l="1"/>
  <c r="E4" i="2" l="1"/>
  <c r="F4" i="2"/>
  <c r="F6" i="2" s="1"/>
  <c r="G4" i="2"/>
  <c r="G6" i="2" s="1"/>
  <c r="C4" i="2"/>
  <c r="C6" i="2" l="1"/>
  <c r="E6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6" saveData="1">
    <dbPr connection="DSN=DMHF-DW-EXD;UID=stjones;DBQ=EXADW;DBA=W;APA=T;EXC=F;FEN=T;QTO=T;FRC=10;FDL=10;LOB=T;RST=T;BTD=F;BNF=F;BAM=IfAllSuccessful;NUM=NLS;DPM=F;MTS=T;MDI=F;CSR=F;FWC=F;FBS=64000;TLO=O;MLD=0;ODA=F;STE=F;TSZ=8192;AST=FLOAT;" command="with_x000d__x000a_Dates as (SELECT /*+ materialize */ DATE '2018-01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IN ('11', '12')_x0009_--for INST: Inpatient, Medicaid Part B_x000d__x000a__x0009_and E.ReplacedInd = 'Y'_x000d__x000a__x0009_and E.StatusCode NOT IN ('VD', 'AN', 'AW', 'RJ', 'ER') --excluding voided and rejected records_x000d__x000a__x0009_and EB.TrnsDate &gt;= myStartDate_x000d__x000a_) --end vwReplaced_x000d__x000a_--select * from vwReplaced_x000d__x000a_,vwReplacements as (_x000d__x000a_SELECT /*+ materialize */_x000d__x000a__x0009_E.EnctrTCN_x000d__x000a__x0009_,E.OtherTCN_x000d__x000a__x0009_,CAST((E.EndDOS - E.BeginDOS) AS INT) as NewDays_x000d__x000a__x0009_,R.OldDays_x000d__x000a__x0009_,CAST((E.EndDOS - E.BeginDOS) AS INT) - R.OldDays as DayDiff_x000d__x000a__x0009_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IN ('11', '12')_x0009_--for INST: Inpatient, Medicaid Part B_x000d__x000a__x0009_and E.OtherTCN &gt; '0'_x000d__x000a__x0009_and E.StatusCode NOT IN ('VD', 'AN', 'AW', 'RJ', 'ER') --excluding voided and rejected records_x000d__x000a__x0009_and EB.TrnsDate &gt;= myStartDate_x000d__x000a_)-- end vwReplacements_x000d__x000a_--Select * from vwReplacements_x000d__x000a_,vwEncounters as (_x000d__x000a__x0009_SELECT /*+ materialize */_x000d__x000a__x0009__x0009_vwEncDetail.EnctrTCN_x000d__x000a__x0009__x0009_,CASE_x0009_--Plans report Pioneer Valley ID instead of Jordan Valley ID, which is used by FFS.  This case statement takes Pioneer Valley Encounter IDs and sets them as Jordan Valley._x000d__x000a__x0009__x0009__x0009_WHEN EP.MedicaidID IN ('820588653002','621795216007','820588653000') THEN '820588653001'_x000d__x000a__x0009__x0009__x0009_ELSE EP.MedicaidID_x000d__x000a__x0009__x0009_End as MedicaidID_x000d__x000a__x0009__x0009_,vwEncDetail.ProviderId_x000d__x000a__x0009__x0009_,vwEncDetail.BeginDOS_x000d__x000a__x0009__x0009_,vwEncDetail.EndDOS_x000d__x000a__x0009__x0009_,vwEncDetail.TrnsDate_x000d__x000a__x0009__x0009_,'University of Utah Hosp' AS ProvName_x000d__x000a__x0009__x0009_,SUM(vwEncDetail.NetDays) AS NetDays_x000d__x000a__x0009__x0009_,SUM(vwEncDetail.MCOPaidAmt) AS MCOPaid_x000d__x000a__x0009__x0009_,SUM(vwEncDetail.TotPaid) AS TotalPaid_x000d__x000a__x0009__x0009__x0009__x000d__x000a__x0009_FROM _x000d__x000a__x0009__x0009_(--begin vwEncDetail_x000d__x000a__x0009__x0009_SELECT _x000d__x000a__x0009__x0009__x0009_E.EnctrTCN_x000d__x000a__x0009__x0009__x0009_,EB.ProviderID_x000d__x000a__x0009__x0009__x0009_,E.BeginDOS_x000d__x000a__x0009__x0009__x0009_,E.EndDOS_x000d__x000a__x0009__x0009__x0009_,EB.TrnsDate_x000d__x000a__x0009__x0009__x0009_,E.MCOPaidFlag_x000d__x000a__x0009__x0009__x0009_,E.ClientId_x000d__x000a__x0009__x0009__x0009_,COALESCE(R.DayDiff, CAST((EndDOS - BeginDOS) AS INT)) as NetDays_x000d__x000a__x0009__x0009__x0009_,E.MCOPaidAmt_x000d__x000a__x0009__x0009__x0009_,E.MCOPaidAmt + E.TotalTPL as TotPaid_x000d__x000a__x0009__x0009_FROM hcfprodviews.EncountersV E_x000d__x000a__x0009__x0009_INNER JOIN hcfprodviews.EnctrBatchesV EB_x000d__x000a__x0009__x0009__x0009_ON E.BatchId = EB.BatchID _x000d__x000a__x0009__x0009_LEFT OUTER JOIN vwReplacements R_x000d__x000a__x0009__x0009__x0009_on E.EnctrTCN = R.EnctrTCN_x000d__x000a__x0009__x0009_CROSS JOIN Dates_x000d__x000a__x0009__x0009_WHERE 1=1_x000d__x000a__x0009__x0009__x0009_and E.POSLCD IN ('11', '12')_x0009_--for INST: Inpatient, Medicaid Part B_x000d__x000a__x0009__x0009__x0009_--and E.ReplacedInd = 'N'_x000d__x000a__x0009__x0009__x0009_and E.TypeCd ='INST'_x000d__x000a__x0009__x0009__x0009_and E.StatusCode NOT IN ('VD', 'AN', 'AW', 'RJ', 'ER') --excluding voided and rejected records_x000d__x000a__x0009__x0009__x0009_and EB.TrnsDate &gt;= myStartDate_x000d__x000a__x0009__x0009__x0009_and (E.MCOPaidAmt + E.TotalTPL) &lt;&gt; 0_x000d__x000a__x0009__x0009_) vwEncDetail _x000d__x000a__x0009__x0009_--end vwEncDetail_x000d__x000a__x0009__x000d__x000a__x0009_INNER JOIN hcfprodviews.EnctrProvIntV EPI_x000d__x000a__x0009__x0009_ON vwEncDetail.EnctrTCN = EPI.EnctrTCN_x000d__x000a__x0009__x0009_AND vwEncDetail.MCOPaidFlag = EPI.MCOPaidFlag_x000d__x000a__x0009__x0009__x0009__x000d__x000a__x0009_INNER JOIN hcfprodviews.EnctrProvidersV EP_x000d__x000a__x0009__x0009_ON EPI.EnctrProvID = EP.EnctrProvId_x000d__x000a__x0009__x0009_AND EPI.MCOPaidFlag = EP.MCOPaidFlag_x000d__x000a__x0009__x000d__x000a__x0009_WHERE 1=1_x000d__x000a__x0009__x0009_and EP.MedicaidID in (Select /*+ materialize */_x000d__x000a_    PC.ContractID_x000d__x000a__x000d__x000a_From_x000d__x000a_    hcfprodviews.paymentContractsV PC_x000d__x000a_    _x000d__x000a_Where_x000d__x000a_    PC.ProviderID = '876000525000'_x000d__x000a_    and trunc(sysdate) between PC.BeginDate and PC.EndDate)_x000d__x000a__x0009__x000d__x000a__x0009_GROUP BY_x000d__x000a__x0009__x0009_vwEncDetail.EnctrTCN_x000d__x000a__x0009__x0009_,EP.MedicaidID_x000d__x000a__x0009__x0009_,vwEncDetail.ProviderId_x000d__x000a__x0009__x0009_,vwEncDetail.BeginDOS_x000d__x000a__x0009__x0009_,vwEncDetail.EndDOS_x000d__x000a__x0009__x0009_,vwEncDetail.TrnsDate_x000d__x000a__x0009__x0009_,'University of Utah Hosp'_x000d__x000a_) --end vwEncounters_x000d__x000a_, vwACO as (_x000d__x000a__x0009_SELECT /*+ materialize */_x000d__x000a__x0009__x0009_TO_CHAR(ADD_MONTHS(vwEncounters.EndDOS, 6), 'YYYY') AS ServiceEndSFY_x000d__x000a__x0009__x0009_,TO_CHAR(vwEncounters.EndDOS, 'YYYY-MM') AS EndDOSYYYYMM_x000d__x000a__x0009__x0009_,TO_CHAR(vwEncounters.TrnsDate, 'YYYY-MM') AS SubmissionDate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IN ('203800889001','943430659001', '870257692000', '300703582001') THEN (vwEncounters.EndDOS - vwEncounters.BeginDOS) _x000d__x000a__x0009__x0009__x0009_ELSE vwEncounters.NetDays_x000d__x000a__x0009__x0009_End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TrnsDate, 'YYYY-MM')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* FROM vwACO"/>
  </connection>
</connections>
</file>

<file path=xl/sharedStrings.xml><?xml version="1.0" encoding="utf-8"?>
<sst xmlns="http://schemas.openxmlformats.org/spreadsheetml/2006/main" count="54" uniqueCount="28">
  <si>
    <t>Grand Total</t>
  </si>
  <si>
    <t>Healthy U</t>
  </si>
  <si>
    <t>Molina</t>
  </si>
  <si>
    <t>Health Choice Utah</t>
  </si>
  <si>
    <t>Select Health</t>
  </si>
  <si>
    <t>Per Hospital Day Directed Payment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</si>
  <si>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</si>
  <si>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</si>
  <si>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</si>
  <si>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</si>
  <si>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</si>
  <si>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</si>
  <si>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</si>
  <si>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</si>
  <si>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</si>
  <si>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</si>
  <si>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</si>
  <si>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</si>
  <si>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</si>
  <si>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</si>
  <si>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</si>
  <si>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StateIPUPL</t>
  </si>
  <si>
    <t>Values</t>
  </si>
  <si>
    <t>Sum of StateOPUPL</t>
  </si>
  <si>
    <t>Total</t>
  </si>
  <si>
    <t>PROVNAME</t>
  </si>
  <si>
    <t>Pay each hospital the amount shown on the ACO Pmt Recon tab for the columns (C, H, M, or R)</t>
  </si>
  <si>
    <t>2020-07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</si>
</sst>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Fill="1" applyBorder="1" applyProtection="1">
      <protection hidden="1"/>
    </xf>
    <xf numFmtId="164" fontId="0" fillId="0" borderId="4" xfId="0" applyNumberFormat="1" applyFill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applyNumberFormat="1"/>
    <xf numFmtId="0" fontId="1" fillId="0" borderId="0" xfId="0" applyNumberFormat="1" applyFont="1"/>
    <xf numFmtId="0" fontId="0" fillId="0" borderId="0" xfId="0" applyProtection="1"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15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14</v>
      </c>
    </row>
    <row r="5" spans="1:2" ht="25.5" x14ac:dyDescent="0.2">
      <c r="A5" s="5">
        <v>2</v>
      </c>
      <c r="B5" s="4" t="s">
        <v>26</v>
      </c>
    </row>
    <row r="6" spans="1:2" x14ac:dyDescent="0.2">
      <c r="A6" s="5">
        <v>3</v>
      </c>
      <c r="B6" s="4" t="s">
        <v>16</v>
      </c>
    </row>
    <row r="7" spans="1:2" x14ac:dyDescent="0.2">
      <c r="A7" s="5">
        <v>4</v>
      </c>
      <c r="B7" s="4" t="s">
        <v>17</v>
      </c>
    </row>
    <row r="8" spans="1:2" x14ac:dyDescent="0.2">
      <c r="A8" s="5">
        <v>5</v>
      </c>
      <c r="B8" s="4" t="s">
        <v>18</v>
      </c>
    </row>
    <row r="9" spans="1:2" ht="25.5" x14ac:dyDescent="0.2">
      <c r="A9" s="5">
        <v>6</v>
      </c>
      <c r="B9" s="4" t="s">
        <v>13</v>
      </c>
    </row>
    <row r="10" spans="1:2" ht="25.5" x14ac:dyDescent="0.2">
      <c r="A10" s="5">
        <v>7</v>
      </c>
      <c r="B10" s="4" t="s">
        <v>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9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39.5703125" bestFit="1" customWidth="1"/>
    <col min="2" max="2" width="20" bestFit="1" customWidth="1"/>
    <col min="3" max="3" width="18.7109375" bestFit="1" customWidth="1"/>
    <col min="4" max="7" width="13.85546875" bestFit="1" customWidth="1"/>
  </cols>
  <sheetData>
    <row r="1" spans="2:7" x14ac:dyDescent="0.2">
      <c r="B1" t="s">
        <v>22</v>
      </c>
      <c r="C1" t="s">
        <v>3</v>
      </c>
      <c r="D1" t="s">
        <v>1</v>
      </c>
      <c r="E1" t="s">
        <v>2</v>
      </c>
      <c r="F1" t="s">
        <v>4</v>
      </c>
      <c r="G1" t="s">
        <v>0</v>
      </c>
    </row>
    <row r="2" spans="2:7" x14ac:dyDescent="0.2">
      <c r="B2" t="s">
        <v>21</v>
      </c>
      <c r="C2" s="1">
        <v>567488.38864009664</v>
      </c>
      <c r="D2" s="1">
        <v>1895362.7922818761</v>
      </c>
      <c r="E2" s="1">
        <v>0</v>
      </c>
      <c r="F2" s="1">
        <v>3036031.1558895917</v>
      </c>
      <c r="G2" s="1">
        <v>5498882.3368115649</v>
      </c>
    </row>
    <row r="3" spans="2:7" x14ac:dyDescent="0.2">
      <c r="B3" t="s">
        <v>23</v>
      </c>
      <c r="C3" s="1">
        <v>224062.82466214913</v>
      </c>
      <c r="D3" s="1">
        <v>741792.25539252721</v>
      </c>
      <c r="E3" s="1">
        <v>0</v>
      </c>
      <c r="F3" s="1">
        <v>1210747.3801152981</v>
      </c>
      <c r="G3" s="1">
        <v>2176602.4601699747</v>
      </c>
    </row>
    <row r="4" spans="2:7" x14ac:dyDescent="0.2">
      <c r="B4" t="s">
        <v>24</v>
      </c>
      <c r="C4" s="2">
        <f>SUM(C2:C3)</f>
        <v>791551.21330224583</v>
      </c>
      <c r="D4" s="2">
        <f>SUM(D2:D3)</f>
        <v>2637155.0476744035</v>
      </c>
      <c r="E4" s="2">
        <f t="shared" ref="E4:G4" si="0">SUM(E2:E3)</f>
        <v>0</v>
      </c>
      <c r="F4" s="2">
        <f t="shared" si="0"/>
        <v>4246778.5360048898</v>
      </c>
      <c r="G4" s="2">
        <f t="shared" si="0"/>
        <v>7675484.7969815396</v>
      </c>
    </row>
    <row r="5" spans="2:7" x14ac:dyDescent="0.2">
      <c r="C5" s="19"/>
      <c r="D5" s="19"/>
      <c r="E5" s="19"/>
      <c r="F5" s="19"/>
      <c r="G5" s="20"/>
    </row>
    <row r="6" spans="2:7" x14ac:dyDescent="0.2">
      <c r="B6" s="3" t="s">
        <v>5</v>
      </c>
      <c r="C6" s="2">
        <f>C4/VLOOKUP("Grand Total",$B$8:$G$9,MATCH(C1,$B$7:$G$7,0),0)</f>
        <v>5653.9372378731841</v>
      </c>
      <c r="D6" s="2">
        <f>D4/VLOOKUP("Grand Total",$B$8:$G$9,MATCH(D1,$B$7:$G$7,0),0)</f>
        <v>2666.4863980529863</v>
      </c>
      <c r="E6" s="2">
        <f t="shared" ref="E6:F6" si="1">E4/VLOOKUP("Grand Total",$B$8:$G$9,MATCH(E1,$B$7:$G$7,0),0)</f>
        <v>0</v>
      </c>
      <c r="F6" s="2">
        <f t="shared" si="1"/>
        <v>25583.003228945119</v>
      </c>
      <c r="G6" s="2">
        <f>G4/VLOOKUP("Grand Total",$B$8:$G$9,MATCH(G1,$B$7:$G$7,0),0)</f>
        <v>4932.8308463891644</v>
      </c>
    </row>
    <row r="7" spans="2:7" x14ac:dyDescent="0.2">
      <c r="B7" t="s">
        <v>25</v>
      </c>
      <c r="C7" t="s">
        <v>3</v>
      </c>
      <c r="D7" t="s">
        <v>1</v>
      </c>
      <c r="E7" t="s">
        <v>2</v>
      </c>
      <c r="F7" t="s">
        <v>4</v>
      </c>
      <c r="G7" t="s">
        <v>0</v>
      </c>
    </row>
    <row r="8" spans="2:7" x14ac:dyDescent="0.2">
      <c r="B8" t="s">
        <v>20</v>
      </c>
      <c r="C8">
        <v>140</v>
      </c>
      <c r="D8">
        <v>989</v>
      </c>
      <c r="E8">
        <v>261</v>
      </c>
      <c r="F8">
        <v>166</v>
      </c>
      <c r="G8">
        <v>1556</v>
      </c>
    </row>
    <row r="9" spans="2:7" x14ac:dyDescent="0.2">
      <c r="B9" t="s">
        <v>0</v>
      </c>
      <c r="C9">
        <v>140</v>
      </c>
      <c r="D9">
        <v>989</v>
      </c>
      <c r="E9">
        <v>261</v>
      </c>
      <c r="F9">
        <v>166</v>
      </c>
      <c r="G9">
        <v>1556</v>
      </c>
    </row>
  </sheetData>
  <pageMargins left="0.25" right="0.25" top="1" bottom="1" header="0.5" footer="0.5"/>
  <pageSetup scale="76" fitToHeight="0" orientation="portrait" r:id="rId1"/>
  <headerFooter>
    <oddHeader>&amp;CState IP and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 activeCell="B4" sqref="B4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6</v>
      </c>
      <c r="B1" s="7"/>
    </row>
    <row r="2" spans="1:21" x14ac:dyDescent="0.2">
      <c r="A2" s="8" t="s">
        <v>27</v>
      </c>
      <c r="B2" s="22" t="s">
        <v>3</v>
      </c>
      <c r="C2" s="22"/>
      <c r="D2" s="22"/>
      <c r="E2" s="22"/>
      <c r="F2" s="22"/>
      <c r="G2" s="23" t="s">
        <v>1</v>
      </c>
      <c r="H2" s="24"/>
      <c r="I2" s="24"/>
      <c r="J2" s="24"/>
      <c r="K2" s="25"/>
      <c r="L2" s="23" t="s">
        <v>2</v>
      </c>
      <c r="M2" s="24"/>
      <c r="N2" s="24"/>
      <c r="O2" s="24"/>
      <c r="P2" s="25"/>
      <c r="Q2" s="23" t="s">
        <v>4</v>
      </c>
      <c r="R2" s="24"/>
      <c r="S2" s="24"/>
      <c r="T2" s="24"/>
      <c r="U2" s="25"/>
    </row>
    <row r="3" spans="1:21" ht="38.25" x14ac:dyDescent="0.2">
      <c r="A3" s="9" t="s">
        <v>11</v>
      </c>
      <c r="B3" s="10" t="s">
        <v>12</v>
      </c>
      <c r="C3" s="10" t="s">
        <v>7</v>
      </c>
      <c r="D3" s="10" t="s">
        <v>9</v>
      </c>
      <c r="E3" s="10" t="s">
        <v>8</v>
      </c>
      <c r="F3" s="10" t="s">
        <v>10</v>
      </c>
      <c r="G3" s="10" t="s">
        <v>12</v>
      </c>
      <c r="H3" s="10" t="s">
        <v>7</v>
      </c>
      <c r="I3" s="10" t="s">
        <v>9</v>
      </c>
      <c r="J3" s="10" t="s">
        <v>8</v>
      </c>
      <c r="K3" s="10" t="s">
        <v>10</v>
      </c>
      <c r="L3" s="10" t="s">
        <v>12</v>
      </c>
      <c r="M3" s="10" t="s">
        <v>7</v>
      </c>
      <c r="N3" s="10" t="s">
        <v>9</v>
      </c>
      <c r="O3" s="10" t="s">
        <v>8</v>
      </c>
      <c r="P3" s="10" t="s">
        <v>10</v>
      </c>
      <c r="Q3" s="10" t="s">
        <v>12</v>
      </c>
      <c r="R3" s="10" t="s">
        <v>7</v>
      </c>
      <c r="S3" s="10" t="s">
        <v>9</v>
      </c>
      <c r="T3" s="10" t="s">
        <v>8</v>
      </c>
      <c r="U3" s="10" t="s">
        <v>10</v>
      </c>
    </row>
    <row r="4" spans="1:21" x14ac:dyDescent="0.2">
      <c r="A4" s="11" t="s">
        <v>20</v>
      </c>
      <c r="B4" s="14">
        <v>452592.06</v>
      </c>
      <c r="C4" s="15">
        <v>791551.21</v>
      </c>
      <c r="D4" s="16">
        <v>0</v>
      </c>
      <c r="E4" s="17"/>
      <c r="F4" s="18"/>
      <c r="G4" s="14">
        <v>2789016.58</v>
      </c>
      <c r="H4" s="15">
        <v>2637155.0499999998</v>
      </c>
      <c r="I4" s="16">
        <v>0</v>
      </c>
      <c r="J4" s="17"/>
      <c r="K4" s="18"/>
      <c r="L4" s="14">
        <v>524379.16</v>
      </c>
      <c r="M4" s="15">
        <v>0</v>
      </c>
      <c r="N4" s="16">
        <v>0</v>
      </c>
      <c r="O4" s="17"/>
      <c r="P4" s="18"/>
      <c r="Q4" s="14">
        <v>391602.19</v>
      </c>
      <c r="R4" s="15">
        <v>4246778.54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1"/>
      <c r="G5" s="12">
        <v>0</v>
      </c>
      <c r="H5" s="12">
        <v>0</v>
      </c>
      <c r="I5" s="21"/>
      <c r="L5" s="12">
        <v>0</v>
      </c>
      <c r="M5" s="12">
        <v>0</v>
      </c>
      <c r="N5" s="21"/>
      <c r="Q5" s="12">
        <v>0</v>
      </c>
      <c r="R5" s="12">
        <v>0</v>
      </c>
      <c r="S5" s="21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PryV1/tE6zKhNMvShtF7MLire65KoJ6grMaXB0bNau5Qe8SlZZIZAttmQHlhcdj/sSsQmRqbFtsWllQFRYB+vQ==" saltValue="6XqqYVyAyuNJtOPfzXI1AQ==" spinCount="100000" sheet="1" objects="1" scenarios="1"/>
  <sortState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25" right="0.25" top="1" bottom="1" header="0.5" footer="0.5"/>
  <pageSetup scale="42" fitToHeight="0" orientation="landscape" r:id="rId1"/>
  <headerFooter>
    <oddHeader>&amp;CACO Directed Payments to Hospitals - State IP and OP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Hospital Days</vt:lpstr>
      <vt:lpstr>ACO Pmt Recon</vt:lpstr>
      <vt:lpstr>'ACO Pmt Recon'!Print_Area</vt:lpstr>
      <vt:lpstr>'Hospital Days'!Print_Area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Cody Simonsen</cp:lastModifiedBy>
  <cp:lastPrinted>2020-08-06T15:44:45Z</cp:lastPrinted>
  <dcterms:created xsi:type="dcterms:W3CDTF">2017-03-22T18:47:52Z</dcterms:created>
  <dcterms:modified xsi:type="dcterms:W3CDTF">2020-08-07T19:25:31Z</dcterms:modified>
</cp:coreProperties>
</file>