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F:\ARCHIVED K DRIVE PDFS\MISC folder for posting PDFs online\"/>
    </mc:Choice>
  </mc:AlternateContent>
  <xr:revisionPtr revIDLastSave="0" documentId="8_{2F0D9442-353F-4542-9C02-A9711963B1E6}" xr6:coauthVersionLast="36" xr6:coauthVersionMax="36" xr10:uidLastSave="{00000000-0000-0000-0000-000000000000}"/>
  <bookViews>
    <workbookView xWindow="0" yWindow="0" windowWidth="19200" windowHeight="6930" tabRatio="758" activeTab="1" xr2:uid="{00000000-000D-0000-FFFF-FFFF00000000}"/>
  </bookViews>
  <sheets>
    <sheet name="Instructions" sheetId="18" r:id="rId1"/>
    <sheet name="Hospital Days" sheetId="2" r:id="rId2"/>
    <sheet name="ACO Pmt Recon" sheetId="1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K3" i="2" l="1"/>
  <c r="K2" i="2"/>
  <c r="I4" i="2" l="1"/>
  <c r="D6" i="2" l="1"/>
  <c r="K4" i="2"/>
  <c r="E4" i="2" l="1"/>
  <c r="F4" i="2"/>
  <c r="F6" i="2" s="1"/>
  <c r="G4" i="2"/>
  <c r="G6" i="2" s="1"/>
  <c r="C4" i="2"/>
  <c r="C6" i="2" l="1"/>
  <c r="E6"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CO Pmts" type="1" refreshedVersion="6" saveData="1">
    <dbPr connection="DSN=DMHF-DW-EXD;UID=stjones;DBQ=EXADW;DBA=W;APA=T;EXC=F;FEN=T;QTO=T;FRC=10;FDL=10;LOB=T;RST=T;BTD=F;BNF=F;BAM=IfAllSuccessful;NUM=NLS;DPM=F;MTS=T;MDI=F;CSR=F;FWC=F;FBS=64000;TLO=O;MLD=0;ODA=F;STE=F;TSZ=8192;AST=FLOAT;" command="SELECT_x0009__x000d__x000a__x0009_CASE_x000d__x000a__x0009__x0009_WHEN Name = 'HEALTH CHOICE UTAH INC' THEN 'Health Choice Utah'_x000d__x000a__x0009__x0009_WHEN Name = 'HEALTHY U HEALTH PLAN' THEN 'Healthy U'_x000d__x000a__x0009__x0009_WHEN Name = 'MOLINA PLUS' THEN 'Molina'_x000d__x000a__x0009__x0009_WHEN Name = 'MOLINA' THEN 'Molina'_x000d__x000a__x0009__x0009_WHEN Name = 'SELECT HLTH COMMUNITY-HMO' THEN 'Select Health'_x000d__x000a__x0009__x0009_ELSE Name_x000d__x000a__x0009_End as ACOName_x000d__x000a__x0009_,PaidEndCYMnth_x000d__x000a__x0009_,ServiceEndCYMnth_x000d__x000a__x0009_,SUM(StateIPUPL) as StateIPUPL_x000d__x000a__x0009_,SUM(StateOPUPL) as StateOPUPL_x000d__x000a_FROM HCFSHAREDTABLES.ACOMemberMonthsRatesV_x000d__x000a_WHERE 1=1_x000d__x000a__x0009_and PaidEndCYMnth &gt;= '2018-01'_x000d__x000a_GROUP BY_x000d__x000a__x0009_CASE_x000d__x000a__x0009__x0009_WHEN Name = 'HEALTH CHOICE UTAH INC' THEN 'Health Choice Utah'_x000d__x000a__x0009__x0009_WHEN Name = 'HEALTHY U HEALTH PLAN' THEN 'Healthy U'_x000d__x000a__x0009__x0009_WHEN Name = 'MOLINA PLUS' THEN 'Molina'_x000d__x000a__x0009__x0009_WHEN Name = 'MOLINA' THEN 'Molina'_x000d__x000a__x0009__x0009_WHEN Name = 'SELECT HLTH COMMUNITY-HMO' THEN 'Select Health'_x000d__x000a__x0009__x0009_ELSE Name_x000d__x000a__x0009_End_x000d__x000a__x0009_,PaidEndCYMnth_x000d__x000a__x0009_,ServiceEndCYMnth"/>
  </connection>
  <connection id="2" xr16:uid="{00000000-0015-0000-FFFF-FFFF01000000}" name="Hospital Days" type="1" refreshedVersion="6" saveData="1">
    <dbPr connection="DSN=DMHF-DW-EXD;UID=stjones;DBQ=EXADW;DBA=W;APA=T;EXC=F;FEN=T;QTO=T;FRC=10;FDL=10;LOB=T;RST=T;BTD=F;BNF=F;BAM=IfAllSuccessful;NUM=NLS;DPM=F;MTS=T;MDI=F;CSR=F;FWC=F;FBS=64000;TLO=O;MLD=0;ODA=F;STE=F;TSZ=8192;AST=FLOAT;" command="with_x000d__x000a_Dates as (SELECT /*+ materialize */ DATE '2018-01-01' myStartDate, Trunc(SysDate) myEndDate FROM Dual)    --end Dates_x000d__x000a_,vwReplaced as (_x000d__x000a_SELECT /*+ materialize */_x000d__x000a__x0009_E.EnctrTCN_x000d__x000a__x0009_,CAST((E.EndDOS - E.BeginDOS) AS INT) as OldDays_x000d__x000a_FROM hcfprodviews.EncountersV E_x000d__x000a_INNER JOIN hcfprodviews.EnctrBatchesV EB_x000d__x000a__x0009_ON E.BatchId = EB.BatchID_x000d__x000a_CROSS JOIN Dates_x000d__x000a_WHERE 1=1_x000d__x000a__x0009_and E.TypeCd ='INST'_x000d__x000a__x0009_and E.POSLCD IN ('11', '12')_x0009_--for INST: Inpatient, Medicaid Part B_x000d__x000a__x0009_and E.ReplacedInd = 'Y'_x000d__x000a__x0009_and E.StatusCode NOT IN ('VD', 'AN', 'AW', 'RJ', 'ER') --excluding voided and rejected records_x000d__x000a__x0009_and EB.TrnsDate &gt;= myStartDate_x000d__x000a_) --end vwReplaced_x000d__x000a_--select * from vwReplaced_x000d__x000a_,vwReplacements as (_x000d__x000a_SELECT /*+ materialize */_x000d__x000a__x0009_E.EnctrTCN_x000d__x000a__x0009_,E.OtherTCN_x000d__x000a__x0009_,CAST((E.EndDOS - E.BeginDOS) AS INT) as NewDays_x000d__x000a__x0009_,R.OldDays_x000d__x000a__x0009_,CAST((E.EndDOS - E.BeginDOS) AS INT) - R.OldDays as DayDiff_x000d__x000a__x0009__x000d__x000a_FROM hcfprodviews.EncountersV E_x000d__x000a_INNER JOIN hcfprodviews.EnctrBatchesV EB_x000d__x000a__x0009_ON E.BatchId = EB.BatchID_x000d__x000a_INNER JOIN vwReplaced R_x000d__x000a__x0009_on E.OtherTCN = R.EnctrTCN_x000d__x000a_CROSS JOIN Dates_x000d__x000a_WHERE 1=1_x000d__x000a__x0009_and E.TypeCd ='INST'_x000d__x000a__x0009_and E.POSLCD IN ('11', '12')_x0009_--for INST: Inpatient, Medicaid Part B_x000d__x000a__x0009_and E.OtherTCN &gt; '0'_x000d__x000a__x0009_and E.StatusCode NOT IN ('VD', 'AN', 'AW', 'RJ', 'ER') --excluding voided and rejected records_x000d__x000a__x0009_and EB.TrnsDate &gt;= myStartDate_x000d__x000a_)-- end vwReplacements_x000d__x000a_--Select * from vwReplacements_x000d__x000a_,vwEncounters as (_x000d__x000a__x0009_SELECT /*+ materialize */_x000d__x000a__x0009__x0009_vwEncDetail.EnctrTCN_x000d__x000a__x0009__x0009_,CASE_x0009_--Plans report Pioneer Valley ID instead of Jordan Valley ID, which is used by FFS.  This case statement takes Pioneer Valley Encounter IDs and sets them as Jordan Valley._x000d__x000a__x0009__x0009__x0009_WHEN EP.MedicaidID IN ('820588653002','621795216007','820588653000') THEN '820588653001'_x000d__x000a__x0009__x0009__x0009_ELSE EP.MedicaidID_x000d__x000a__x0009__x0009_End as MedicaidID_x000d__x000a__x0009__x0009_,vwEncDetail.ProviderId_x000d__x000a__x0009__x0009_,vwEncDetail.BeginDOS_x000d__x000a__x0009__x0009_,vwEncDetail.EndDOS_x000d__x000a__x0009__x0009_,vwEncDetail.TrnsDate_x000d__x000a__x0009__x0009_,'University of Utah Hosp' AS ProvName_x000d__x000a__x0009__x0009_,SUM(vwEncDetail.NetDays) AS NetDays_x000d__x000a__x0009__x0009_,SUM(vwEncDetail.MCOPaidAmt) AS MCOPaid_x000d__x000a__x0009__x0009_,SUM(vwEncDetail.TotPaid) AS TotalPaid_x000d__x000a__x0009__x0009__x0009__x000d__x000a__x0009_FROM _x000d__x000a__x0009__x0009_(--begin vwEncDetail_x000d__x000a__x0009__x0009_SELECT _x000d__x000a__x0009__x0009__x0009_E.EnctrTCN_x000d__x000a__x0009__x0009__x0009_,EB.ProviderID_x000d__x000a__x0009__x0009__x0009_,E.BeginDOS_x000d__x000a__x0009__x0009__x0009_,E.EndDOS_x000d__x000a__x0009__x0009__x0009_,EB.TrnsDate_x000d__x000a__x0009__x0009__x0009_,E.MCOPaidFlag_x000d__x000a__x0009__x0009__x0009_,E.ClientId_x000d__x000a__x0009__x0009__x0009_,COALESCE(R.DayDiff, CAST((EndDOS - BeginDOS) AS INT)) as NetDays_x000d__x000a__x0009__x0009__x0009_,E.MCOPaidAmt_x000d__x000a__x0009__x0009__x0009_,E.MCOPaidAmt + E.TotalTPL as TotPaid_x000d__x000a__x0009__x0009_FROM hcfprodviews.EncountersV E_x000d__x000a__x0009__x0009_INNER JOIN hcfprodviews.EnctrBatchesV EB_x000d__x000a__x0009__x0009__x0009_ON E.BatchId = EB.BatchID _x000d__x000a__x0009__x0009_LEFT OUTER JOIN vwReplacements R_x000d__x000a__x0009__x0009__x0009_on E.EnctrTCN = R.EnctrTCN_x000d__x000a__x0009__x0009_CROSS JOIN Dates_x000d__x000a__x0009__x0009_WHERE 1=1_x000d__x000a__x0009__x0009__x0009_and E.POSLCD IN ('11', '12')_x0009_--for INST: Inpatient, Medicaid Part B_x000d__x000a__x0009__x0009__x0009_--and E.ReplacedInd = 'N'_x000d__x000a__x0009__x0009__x0009_and E.TypeCd ='INST'_x000d__x000a__x0009__x0009__x0009_and E.StatusCode NOT IN ('VD', 'AN', 'AW', 'RJ', 'ER') --excluding voided and rejected records_x000d__x000a__x0009__x0009__x0009_and EB.TrnsDate &gt;= myStartDate_x000d__x000a__x0009__x0009__x0009_and (E.MCOPaidAmt + E.TotalTPL) &lt;&gt; 0_x000d__x000a__x0009__x0009_) vwEncDetail _x000d__x000a__x0009__x0009_--end vwEncDetail_x000d__x000a__x0009__x000d__x000a__x0009_INNER JOIN hcfprodviews.EnctrProvIntV EPI_x000d__x000a__x0009__x0009_ON vwEncDetail.EnctrTCN = EPI.EnctrTCN_x000d__x000a__x0009__x0009_AND vwEncDetail.MCOPaidFlag = EPI.MCOPaidFlag_x000d__x000a__x0009__x0009__x0009__x000d__x000a__x0009_INNER JOIN hcfprodviews.EnctrProvidersV EP_x000d__x000a__x0009__x0009_ON EPI.EnctrProvID = EP.EnctrProvId_x000d__x000a__x0009__x0009_AND EPI.MCOPaidFlag = EP.MCOPaidFlag_x000d__x000a__x0009__x000d__x000a__x0009_WHERE 1=1_x000d__x000a__x0009__x0009_and EP.MedicaidID in (Select /*+ materialize */_x000d__x000a_    PC.ContractID_x000d__x000a__x000d__x000a_From_x000d__x000a_    hcfprodviews.paymentContractsV PC_x000d__x000a_    _x000d__x000a_Where_x000d__x000a_    PC.ProviderID = '876000525000'_x000d__x000a_    and trunc(sysdate) between PC.BeginDate and PC.EndDate)_x000d__x000a__x0009__x000d__x000a__x0009_GROUP BY_x000d__x000a__x0009__x0009_vwEncDetail.EnctrTCN_x000d__x000a__x0009__x0009_,EP.MedicaidID_x000d__x000a__x0009__x0009_,vwEncDetail.ProviderId_x000d__x000a__x0009__x0009_,vwEncDetail.BeginDOS_x000d__x000a__x0009__x0009_,vwEncDetail.EndDOS_x000d__x000a__x0009__x0009_,vwEncDetail.TrnsDate_x000d__x000a__x0009__x0009_,'University of Utah Hosp'_x000d__x000a_) --end vwEncounters_x000d__x000a_, vwACO as (_x000d__x000a__x0009_SELECT /*+ materialize */_x000d__x000a__x0009__x0009_TO_CHAR(ADD_MONTHS(vwEncounters.EndDOS, 6), 'YYYY') AS ServiceEndSFY_x000d__x000a__x0009__x0009_,TO_CHAR(vwEncounters.EndDOS, 'YYYY-MM') AS EndDOSYYYYMM_x000d__x000a__x0009__x0009_,TO_CHAR(vwEncounters.TrnsDate, 'YYYY-MM') AS SubmissionDate_x000d__x000a__x0009__x0009_,vwEncounters.MedicaidID AS ProviderID_x000d__x000a__x0009__x0009_,vwEncounters.ProvName_x000d__x000a__x0009__x0009_,CASE_x000d__x000a__x0009__x0009__x0009_WHEN PC.ContractId = '453998724000' THEN 'Health Choice Utah'_x000d__x000a__x0009__x0009__x0009_WHEN PC.ContractId = '129991113009' THEN 'Healthy U'_x000d__x000a__x0009__x0009__x0009_WHEN PC.ContractId = '330617992001' THEN 'Molina'_x000d__x000a__x0009__x0009__x0009_WHEN PC.ContractId = '440617992003' THEN 'Molina'_x000d__x000a__x0009__x0009__x0009_WHEN PC.ContractId = '870419884000' THEN 'Select Health'_x000d__x000a__x0009__x0009__x0009_ELSE 'Other'_x000d__x000a__x0009__x0009_END AS PlanName_x000d__x000a__x0009__x0009_,SUM(CASE_x0009_--Calculates days for LTAC instead of using total days_x000d__x000a__x0009__x0009__x0009_WHEN vwEncounters.MedicaidID IN ('203800889001','943430659001', '870257692000', '300703582001') THEN (vwEncounters.EndDOS - vwEncounters.BeginDOS) _x000d__x000a__x0009__x0009__x0009_ELSE vwEncounters.NetDays_x000d__x000a__x0009__x0009_End) AS CalcDays_x000d__x000a__x0009__x0009_,COUNT(DISTINCT vwEncounters.EnctrTCN) AS Discharges_x000d__x000a__x0009__x0009_,SUM(vwEncounters.MCOPaid) AS MCOPaid_x000d__x000a__x0009__x0009_,SUM(vwEncounters.TotalPaid) AS TotalPaid_x000d__x000a__x0009__x0009__x000d__x000a__x0009_FROM vwEncounters_x000d__x000a__x0009__x0009__x000d__x000a__x0009_INNER JOIN hcfprodviews.PaymentContractsV PC_x000d__x000a__x0009__x0009_ON vwEncounters.ProviderId = PC.ContractId_x000d__x000a__x0009__x000d__x000a__x0009_WHERE 1=1_x000d__x000a__x0009__x0009_and PC.ContractId IN ('453998724000', '129991113009', '330617992001', '440617992003', '870419884000')_x000d__x000a__x0009_GROUP BY_x000d__x000a__x0009__x0009_TO_CHAR(ADD_MONTHS(vwEncounters.EndDOS, 6), 'YYYY')_x000d__x000a__x0009__x0009_,TO_CHAR(vwEncounters.EndDOS, 'YYYY-MM')_x000d__x000a__x0009__x0009_,TO_CHAR(vwEncounters.TrnsDate, 'YYYY-MM')_x000d__x000a__x0009__x0009_,vwEncounters.MedicaidID_x000d__x000a__x0009__x0009_,vwEncounters.ProvName_x000d__x000a__x0009__x0009_,CASE_x000d__x000a__x0009__x0009__x0009_WHEN PC.ContractId = '453998724000' THEN 'Health Choice Utah'_x000d__x000a__x0009__x0009__x0009_WHEN PC.ContractId = '129991113009' THEN 'Healthy U'_x000d__x000a__x0009__x0009__x0009_WHEN PC.ContractId = '330617992001' THEN 'Molina'_x000d__x000a__x0009__x0009__x0009_WHEN PC.ContractId = '440617992003' THEN 'Molina'_x000d__x000a__x0009__x0009__x0009_WHEN PC.ContractId = '870419884000' THEN 'Select Health'_x000d__x000a__x0009__x0009__x0009_ELSE 'Other'_x000d__x000a__x0009__x0009_END_x000d__x000a__x0009_) --end vwACO_x000d__x000a__x000d__x000a__x000d__x000a_SELECT * FROM vwACO"/>
  </connection>
</connections>
</file>

<file path=xl/sharedStrings.xml><?xml version="1.0" encoding="utf-8"?>
<sst xmlns="http://schemas.openxmlformats.org/spreadsheetml/2006/main" count="57" uniqueCount="30">
  <si>
    <t>Grand Total</t>
  </si>
  <si>
    <t>Healthy U</t>
  </si>
  <si>
    <t>Molina</t>
  </si>
  <si>
    <t>Health Choice Utah</t>
  </si>
  <si>
    <t>Select Health</t>
  </si>
  <si>
    <t>Per Hospital Day Directed Payment</t>
  </si>
  <si>
    <t>ACO Directed Payments to Hospitals</t>
  </si>
  <si>
    <t>Directed Payment</t>
  </si>
  <si>
    <t>Paid Date</t>
  </si>
  <si>
    <t>Payment Amount</t>
  </si>
  <si>
    <t>Claim ID / Check Number</t>
  </si>
  <si>
    <t>Hospital</t>
  </si>
  <si>
    <t>Claim Paid Amount</t>
  </si>
  <si>
    <t>Ensure all payments are made and reconcile with the amount directed to pay (Payment amount will highlight pink until it matches the Directed Payment)</t>
  </si>
  <si>
    <t>Download this file from the state website each period</t>
  </si>
  <si>
    <t>Instructions for ACO</t>
  </si>
  <si>
    <t>Record the Payment Amount in column D, I, N, or S</t>
  </si>
  <si>
    <t>Record the Paid Date in column E, J, O, or T</t>
  </si>
  <si>
    <t>Record the payment Reference Number in column F, K, P, or U</t>
  </si>
  <si>
    <t>Email spreadsheet to the Utah Department of Health (medicaiddirectedpayments@utah.gov) within 30 days of the end of the directed payment period.</t>
  </si>
  <si>
    <t>University of Utah Hosp</t>
  </si>
  <si>
    <t>Sum of StateIPUPL</t>
  </si>
  <si>
    <t>Values</t>
  </si>
  <si>
    <t>Sum of StateOPUPL</t>
  </si>
  <si>
    <t>Total</t>
  </si>
  <si>
    <t>PROVNAME</t>
  </si>
  <si>
    <t>Pay each hospital the amount shown on the ACO Pmt Recon tab for the columns (C, H, M, or R)</t>
  </si>
  <si>
    <t>2020-06</t>
  </si>
  <si>
    <t>June</t>
  </si>
  <si>
    <t>Healthy U Aug 2019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</si>
</sst>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3" x14ac:knownFonts="1">
    <font>
      <sz val="10"/>
      <color theme="1"/>
      <name val="Arial"/>
      <family val="2"/>
    </font>
    <font>
      <b/>
      <sz val="10"/>
      <color theme="1"/>
      <name val="Arial"/>
      <family val="2"/>
    </font>
    <font>
      <sz val="11"/>
      <color theme="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2" fillId="0" borderId="0"/>
  </cellStyleXfs>
  <cellXfs count="29">
    <xf numFmtId="0" fontId="0" fillId="0" borderId="0" xfId="0"/>
    <xf numFmtId="164" fontId="0" fillId="0" borderId="0" xfId="0" applyNumberFormat="1"/>
    <xf numFmtId="164" fontId="1" fillId="0" borderId="0" xfId="0" applyNumberFormat="1" applyFont="1"/>
    <xf numFmtId="0" fontId="1" fillId="0" borderId="0" xfId="0" applyFont="1" applyAlignment="1">
      <alignment horizontal="right"/>
    </xf>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1" fillId="0" borderId="0" xfId="0" applyFont="1" applyAlignment="1" applyProtection="1">
      <protection hidden="1"/>
    </xf>
    <xf numFmtId="0" fontId="0" fillId="0" borderId="0" xfId="0" applyProtection="1">
      <protection hidden="1"/>
    </xf>
    <xf numFmtId="0" fontId="1" fillId="0" borderId="0" xfId="0" applyFont="1" applyAlignment="1" applyProtection="1">
      <alignment horizontal="right"/>
      <protection hidden="1"/>
    </xf>
    <xf numFmtId="0" fontId="1" fillId="0" borderId="1" xfId="0" applyFont="1" applyBorder="1" applyAlignment="1" applyProtection="1">
      <alignment horizontal="center" wrapText="1"/>
      <protection hidden="1"/>
    </xf>
    <xf numFmtId="0" fontId="0" fillId="0" borderId="0" xfId="0" applyAlignment="1" applyProtection="1">
      <alignment horizontal="right"/>
      <protection hidden="1"/>
    </xf>
    <xf numFmtId="165" fontId="0" fillId="0" borderId="0" xfId="0" applyNumberFormat="1" applyProtection="1">
      <protection hidden="1"/>
    </xf>
    <xf numFmtId="164" fontId="0" fillId="0" borderId="0" xfId="0" applyNumberFormat="1" applyProtection="1">
      <protection hidden="1"/>
    </xf>
    <xf numFmtId="164" fontId="0" fillId="0" borderId="3" xfId="0" applyNumberFormat="1" applyFill="1" applyBorder="1" applyProtection="1">
      <protection hidden="1"/>
    </xf>
    <xf numFmtId="164" fontId="0" fillId="0" borderId="4" xfId="0" applyNumberFormat="1" applyFill="1" applyBorder="1" applyProtection="1">
      <protection hidden="1"/>
    </xf>
    <xf numFmtId="164" fontId="0" fillId="0" borderId="4" xfId="0" applyNumberFormat="1" applyBorder="1" applyProtection="1">
      <protection locked="0" hidden="1"/>
    </xf>
    <xf numFmtId="14" fontId="0" fillId="0" borderId="4" xfId="0" applyNumberFormat="1" applyBorder="1" applyAlignment="1" applyProtection="1">
      <alignment horizontal="center"/>
      <protection locked="0" hidden="1"/>
    </xf>
    <xf numFmtId="0" fontId="0" fillId="0" borderId="2" xfId="0" applyBorder="1" applyProtection="1">
      <protection locked="0" hidden="1"/>
    </xf>
    <xf numFmtId="0" fontId="0" fillId="0" borderId="0" xfId="0" applyNumberFormat="1"/>
    <xf numFmtId="0" fontId="1" fillId="0" borderId="0" xfId="0" applyNumberFormat="1" applyFont="1"/>
    <xf numFmtId="0" fontId="1" fillId="0" borderId="0" xfId="0" applyFont="1" applyAlignment="1">
      <alignment horizontal="left"/>
    </xf>
    <xf numFmtId="0" fontId="0" fillId="0" borderId="0" xfId="0" applyProtection="1">
      <protection locked="0" hidden="1"/>
    </xf>
    <xf numFmtId="164" fontId="0" fillId="0" borderId="0" xfId="0" applyNumberFormat="1" applyFont="1"/>
    <xf numFmtId="0" fontId="1" fillId="0" borderId="0" xfId="0" applyFont="1"/>
    <xf numFmtId="0" fontId="1" fillId="0" borderId="1"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1" fillId="0" borderId="2" xfId="0" applyFont="1" applyBorder="1" applyAlignment="1" applyProtection="1">
      <alignment horizontal="center"/>
      <protection hidden="1"/>
    </xf>
  </cellXfs>
  <cellStyles count="2">
    <cellStyle name="Normal" xfId="0" builtinId="0"/>
    <cellStyle name="Normal 2" xfId="1" xr:uid="{00000000-0005-0000-0000-000001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0</xdr:rowOff>
    </xdr:from>
    <xdr:ext cx="3848100" cy="284795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38425" y="1943100"/>
          <a:ext cx="3848100" cy="28479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100"/>
            <a:t>Note:</a:t>
          </a:r>
          <a:endParaRPr lang="en-US" sz="1100" baseline="0"/>
        </a:p>
        <a:p>
          <a:r>
            <a:rPr lang="en-US" sz="1100" b="0" i="0">
              <a:solidFill>
                <a:schemeClr val="dk1"/>
              </a:solidFill>
              <a:effectLst/>
              <a:latin typeface="+mn-lt"/>
              <a:ea typeface="+mn-ea"/>
              <a:cs typeface="+mn-cs"/>
            </a:rPr>
            <a:t>Due to technical issues, HealthyU did not submit any encounter batches in August 2019, which prevented us from directing payments at the time based on the approved Preprint document. The Directed Payment Preprint was written in a way that prevented us from combining August payments with another month to allocate the monies based on days. We amended the Preprint to allow us to combine months and have since received approval from CMS. With CMS approval, we can now combine the August 2019 payments with June 2020 payments and direct HealthyU to pay the hospitals based on the days in the June 2020 report.</a:t>
          </a:r>
        </a:p>
        <a:p>
          <a:endParaRPr lang="en-US" sz="1100" baseline="0"/>
        </a:p>
        <a:p>
          <a:r>
            <a:rPr lang="en-US" sz="1100" baseline="0"/>
            <a:t>Aug '19 $2,592,408.37</a:t>
          </a:r>
        </a:p>
        <a:p>
          <a:r>
            <a:rPr lang="en-US" sz="1100" baseline="0"/>
            <a:t>Jun '20 $2,588,834.80</a:t>
          </a:r>
        </a:p>
        <a:p>
          <a:r>
            <a:rPr lang="en-US" sz="1100" baseline="0"/>
            <a:t>Total:   $5,181,243.17</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B10"/>
  <sheetViews>
    <sheetView showGridLines="0" zoomScaleNormal="100" workbookViewId="0">
      <selection activeCell="A2" sqref="A2"/>
    </sheetView>
  </sheetViews>
  <sheetFormatPr defaultRowHeight="12.5" x14ac:dyDescent="0.25"/>
  <cols>
    <col min="1" max="1" width="3" bestFit="1" customWidth="1"/>
    <col min="2" max="2" width="82.26953125" customWidth="1"/>
  </cols>
  <sheetData>
    <row r="1" spans="1:2" ht="13" x14ac:dyDescent="0.25">
      <c r="A1" s="6" t="s">
        <v>15</v>
      </c>
      <c r="B1" s="4"/>
    </row>
    <row r="2" spans="1:2" ht="13" x14ac:dyDescent="0.25">
      <c r="A2" s="6"/>
      <c r="B2" s="4"/>
    </row>
    <row r="3" spans="1:2" ht="13" x14ac:dyDescent="0.25">
      <c r="A3" s="6"/>
      <c r="B3" s="4"/>
    </row>
    <row r="4" spans="1:2" x14ac:dyDescent="0.25">
      <c r="A4" s="5">
        <v>1</v>
      </c>
      <c r="B4" s="4" t="s">
        <v>14</v>
      </c>
    </row>
    <row r="5" spans="1:2" x14ac:dyDescent="0.25">
      <c r="A5" s="5">
        <v>2</v>
      </c>
      <c r="B5" s="4" t="s">
        <v>26</v>
      </c>
    </row>
    <row r="6" spans="1:2" x14ac:dyDescent="0.25">
      <c r="A6" s="5">
        <v>3</v>
      </c>
      <c r="B6" s="4" t="s">
        <v>16</v>
      </c>
    </row>
    <row r="7" spans="1:2" x14ac:dyDescent="0.25">
      <c r="A7" s="5">
        <v>4</v>
      </c>
      <c r="B7" s="4" t="s">
        <v>17</v>
      </c>
    </row>
    <row r="8" spans="1:2" x14ac:dyDescent="0.25">
      <c r="A8" s="5">
        <v>5</v>
      </c>
      <c r="B8" s="4" t="s">
        <v>18</v>
      </c>
    </row>
    <row r="9" spans="1:2" ht="25" x14ac:dyDescent="0.25">
      <c r="A9" s="5">
        <v>6</v>
      </c>
      <c r="B9" s="4" t="s">
        <v>13</v>
      </c>
    </row>
    <row r="10" spans="1:2" ht="25" x14ac:dyDescent="0.25">
      <c r="A10" s="5">
        <v>7</v>
      </c>
      <c r="B10" s="4" t="s">
        <v>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K33"/>
  <sheetViews>
    <sheetView showGridLines="0" tabSelected="1" zoomScaleNormal="100" workbookViewId="0">
      <pane ySplit="7" topLeftCell="A8" activePane="bottomLeft" state="frozen"/>
      <selection pane="bottomLeft" activeCell="A8" sqref="A8"/>
    </sheetView>
  </sheetViews>
  <sheetFormatPr defaultRowHeight="13" x14ac:dyDescent="0.3"/>
  <cols>
    <col min="1" max="1" width="39.54296875" bestFit="1" customWidth="1"/>
    <col min="2" max="2" width="20" bestFit="1" customWidth="1"/>
    <col min="3" max="3" width="18.7265625" bestFit="1" customWidth="1"/>
    <col min="4" max="7" width="13.81640625" bestFit="1" customWidth="1"/>
    <col min="9" max="9" width="26" bestFit="1" customWidth="1"/>
    <col min="10" max="10" width="12.7265625" bestFit="1" customWidth="1"/>
    <col min="11" max="11" width="12.7265625" style="24" bestFit="1" customWidth="1"/>
  </cols>
  <sheetData>
    <row r="1" spans="2:11" x14ac:dyDescent="0.3">
      <c r="B1" t="s">
        <v>22</v>
      </c>
      <c r="C1" t="s">
        <v>3</v>
      </c>
      <c r="D1" t="s">
        <v>1</v>
      </c>
      <c r="E1" t="s">
        <v>2</v>
      </c>
      <c r="F1" t="s">
        <v>4</v>
      </c>
      <c r="G1" t="s">
        <v>0</v>
      </c>
      <c r="I1" s="21" t="s">
        <v>29</v>
      </c>
      <c r="J1" s="21" t="s">
        <v>28</v>
      </c>
      <c r="K1" s="21" t="s">
        <v>24</v>
      </c>
    </row>
    <row r="2" spans="2:11" x14ac:dyDescent="0.3">
      <c r="B2" t="s">
        <v>21</v>
      </c>
      <c r="C2" s="1">
        <v>559663.86161201773</v>
      </c>
      <c r="D2" s="1">
        <v>3747826.569369847</v>
      </c>
      <c r="E2" s="1">
        <v>0</v>
      </c>
      <c r="F2" s="1">
        <v>2966606.1603822852</v>
      </c>
      <c r="G2" s="1">
        <v>5394639.1338074114</v>
      </c>
      <c r="I2" s="1">
        <v>1879457.457556739</v>
      </c>
      <c r="J2" s="1">
        <v>1868369.1118131077</v>
      </c>
      <c r="K2" s="2">
        <f>I2+J2</f>
        <v>3747826.569369847</v>
      </c>
    </row>
    <row r="3" spans="2:11" x14ac:dyDescent="0.3">
      <c r="B3" t="s">
        <v>23</v>
      </c>
      <c r="C3" s="1">
        <v>215931.20388830776</v>
      </c>
      <c r="D3" s="1">
        <v>1433416.6043661849</v>
      </c>
      <c r="E3" s="1">
        <v>0</v>
      </c>
      <c r="F3" s="1">
        <v>1167115.5319989503</v>
      </c>
      <c r="G3" s="1">
        <v>2103512.4283893495</v>
      </c>
      <c r="I3" s="1">
        <v>712950.91186409339</v>
      </c>
      <c r="J3" s="1">
        <v>720465.69250209152</v>
      </c>
      <c r="K3" s="2">
        <f t="shared" ref="K3:K4" si="0">I3+J3</f>
        <v>1433416.6043661849</v>
      </c>
    </row>
    <row r="4" spans="2:11" x14ac:dyDescent="0.3">
      <c r="B4" t="s">
        <v>24</v>
      </c>
      <c r="C4" s="2">
        <f>SUM(C2:C3)</f>
        <v>775595.06550032552</v>
      </c>
      <c r="D4" s="2">
        <f>SUM(D2:D3)</f>
        <v>5181243.1737360321</v>
      </c>
      <c r="E4" s="2">
        <f t="shared" ref="E4:G4" si="1">SUM(E2:E3)</f>
        <v>0</v>
      </c>
      <c r="F4" s="2">
        <f t="shared" si="1"/>
        <v>4133721.6923812358</v>
      </c>
      <c r="G4" s="2">
        <f t="shared" si="1"/>
        <v>7498151.5621967614</v>
      </c>
      <c r="I4" s="23">
        <f t="shared" ref="I4" si="2">SUM(I2:I3)</f>
        <v>2592408.3694208325</v>
      </c>
      <c r="J4" s="1">
        <v>2588834.8043151991</v>
      </c>
      <c r="K4" s="2">
        <f t="shared" si="0"/>
        <v>5181243.1737360321</v>
      </c>
    </row>
    <row r="5" spans="2:11" x14ac:dyDescent="0.3">
      <c r="C5" s="19"/>
      <c r="D5" s="19"/>
      <c r="E5" s="19"/>
      <c r="F5" s="19"/>
      <c r="G5" s="20"/>
    </row>
    <row r="6" spans="2:11" x14ac:dyDescent="0.3">
      <c r="B6" s="3" t="s">
        <v>5</v>
      </c>
      <c r="C6" s="2">
        <f>C4/VLOOKUP("Grand Total",$B$8:$G$9,MATCH(C1,$B$7:$G$7,0),0)</f>
        <v>873.41786655442058</v>
      </c>
      <c r="D6" s="2">
        <f>D4/VLOOKUP("Grand Total",$B$8:$G$9,MATCH(D1,$B$7:$G$7,0),0)</f>
        <v>12699.125425823608</v>
      </c>
      <c r="E6" s="2">
        <f t="shared" ref="E6:F6" si="3">E4/VLOOKUP("Grand Total",$B$8:$G$9,MATCH(E1,$B$7:$G$7,0),0)</f>
        <v>0</v>
      </c>
      <c r="F6" s="2">
        <f t="shared" si="3"/>
        <v>21756.429959901241</v>
      </c>
      <c r="G6" s="2">
        <f>G4/VLOOKUP("Grand Total",$B$8:$G$9,MATCH(G1,$B$7:$G$7,0),0)</f>
        <v>3861.0461185359222</v>
      </c>
    </row>
    <row r="7" spans="2:11" x14ac:dyDescent="0.3">
      <c r="B7" t="s">
        <v>25</v>
      </c>
      <c r="C7" t="s">
        <v>3</v>
      </c>
      <c r="D7" t="s">
        <v>1</v>
      </c>
      <c r="E7" t="s">
        <v>2</v>
      </c>
      <c r="F7" t="s">
        <v>4</v>
      </c>
      <c r="G7" t="s">
        <v>0</v>
      </c>
    </row>
    <row r="8" spans="2:11" x14ac:dyDescent="0.3">
      <c r="B8" t="s">
        <v>20</v>
      </c>
      <c r="C8">
        <v>888</v>
      </c>
      <c r="D8">
        <v>408</v>
      </c>
      <c r="E8">
        <v>456</v>
      </c>
      <c r="F8">
        <v>190</v>
      </c>
      <c r="G8">
        <v>1942</v>
      </c>
    </row>
    <row r="9" spans="2:11" x14ac:dyDescent="0.3">
      <c r="B9" t="s">
        <v>0</v>
      </c>
      <c r="C9">
        <v>888</v>
      </c>
      <c r="D9">
        <v>408</v>
      </c>
      <c r="E9">
        <v>456</v>
      </c>
      <c r="F9">
        <v>190</v>
      </c>
      <c r="G9">
        <v>1942</v>
      </c>
    </row>
    <row r="33" spans="9:9" x14ac:dyDescent="0.3">
      <c r="I33" s="1"/>
    </row>
  </sheetData>
  <pageMargins left="0.25" right="0.25" top="1" bottom="1" header="0.5" footer="0.5"/>
  <pageSetup scale="70" fitToHeight="0" orientation="landscape" r:id="rId1"/>
  <headerFooter>
    <oddHeader>&amp;CState IP and OP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U7"/>
  <sheetViews>
    <sheetView showGridLines="0" zoomScaleNormal="100" workbookViewId="0">
      <pane xSplit="1" ySplit="3" topLeftCell="B4" activePane="bottomRight" state="frozen"/>
      <selection pane="topRight" activeCell="B1" sqref="B1"/>
      <selection pane="bottomLeft" activeCell="A8" sqref="A8"/>
      <selection pane="bottomRight"/>
    </sheetView>
  </sheetViews>
  <sheetFormatPr defaultColWidth="9.1796875" defaultRowHeight="12.5" x14ac:dyDescent="0.25"/>
  <cols>
    <col min="1" max="1" width="29.453125" style="8" bestFit="1" customWidth="1"/>
    <col min="2" max="2" width="13.54296875" style="8" customWidth="1"/>
    <col min="3" max="6" width="14.26953125" style="8" customWidth="1"/>
    <col min="7" max="7" width="13.54296875" style="8" customWidth="1"/>
    <col min="8" max="11" width="14.26953125" style="8" customWidth="1"/>
    <col min="12" max="12" width="13.54296875" style="8" customWidth="1"/>
    <col min="13" max="16" width="14.26953125" style="8" customWidth="1"/>
    <col min="17" max="17" width="13.54296875" style="8" customWidth="1"/>
    <col min="18" max="21" width="14.26953125" style="8" customWidth="1"/>
    <col min="22" max="16384" width="9.1796875" style="8"/>
  </cols>
  <sheetData>
    <row r="1" spans="1:21" ht="13" x14ac:dyDescent="0.3">
      <c r="A1" s="7" t="s">
        <v>6</v>
      </c>
      <c r="B1" s="7"/>
    </row>
    <row r="2" spans="1:21" ht="13" x14ac:dyDescent="0.3">
      <c r="A2" s="8" t="s">
        <v>27</v>
      </c>
      <c r="B2" s="25" t="s">
        <v>3</v>
      </c>
      <c r="C2" s="25"/>
      <c r="D2" s="25"/>
      <c r="E2" s="25"/>
      <c r="F2" s="25"/>
      <c r="G2" s="26" t="s">
        <v>1</v>
      </c>
      <c r="H2" s="27"/>
      <c r="I2" s="27"/>
      <c r="J2" s="27"/>
      <c r="K2" s="28"/>
      <c r="L2" s="26" t="s">
        <v>2</v>
      </c>
      <c r="M2" s="27"/>
      <c r="N2" s="27"/>
      <c r="O2" s="27"/>
      <c r="P2" s="28"/>
      <c r="Q2" s="26" t="s">
        <v>4</v>
      </c>
      <c r="R2" s="27"/>
      <c r="S2" s="27"/>
      <c r="T2" s="27"/>
      <c r="U2" s="28"/>
    </row>
    <row r="3" spans="1:21" ht="26" x14ac:dyDescent="0.3">
      <c r="A3" s="9" t="s">
        <v>11</v>
      </c>
      <c r="B3" s="10" t="s">
        <v>12</v>
      </c>
      <c r="C3" s="10" t="s">
        <v>7</v>
      </c>
      <c r="D3" s="10" t="s">
        <v>9</v>
      </c>
      <c r="E3" s="10" t="s">
        <v>8</v>
      </c>
      <c r="F3" s="10" t="s">
        <v>10</v>
      </c>
      <c r="G3" s="10" t="s">
        <v>12</v>
      </c>
      <c r="H3" s="10" t="s">
        <v>7</v>
      </c>
      <c r="I3" s="10" t="s">
        <v>9</v>
      </c>
      <c r="J3" s="10" t="s">
        <v>8</v>
      </c>
      <c r="K3" s="10" t="s">
        <v>10</v>
      </c>
      <c r="L3" s="10" t="s">
        <v>12</v>
      </c>
      <c r="M3" s="10" t="s">
        <v>7</v>
      </c>
      <c r="N3" s="10" t="s">
        <v>9</v>
      </c>
      <c r="O3" s="10" t="s">
        <v>8</v>
      </c>
      <c r="P3" s="10" t="s">
        <v>10</v>
      </c>
      <c r="Q3" s="10" t="s">
        <v>12</v>
      </c>
      <c r="R3" s="10" t="s">
        <v>7</v>
      </c>
      <c r="S3" s="10" t="s">
        <v>9</v>
      </c>
      <c r="T3" s="10" t="s">
        <v>8</v>
      </c>
      <c r="U3" s="10" t="s">
        <v>10</v>
      </c>
    </row>
    <row r="4" spans="1:21" x14ac:dyDescent="0.25">
      <c r="A4" s="11" t="s">
        <v>20</v>
      </c>
      <c r="B4" s="14">
        <v>7281386.79</v>
      </c>
      <c r="C4" s="15">
        <v>775595.07</v>
      </c>
      <c r="D4" s="16">
        <v>0</v>
      </c>
      <c r="E4" s="17"/>
      <c r="F4" s="18"/>
      <c r="G4" s="14">
        <v>983411.93</v>
      </c>
      <c r="H4" s="15">
        <v>5181243.17</v>
      </c>
      <c r="I4" s="16">
        <v>0</v>
      </c>
      <c r="J4" s="17"/>
      <c r="K4" s="18"/>
      <c r="L4" s="14">
        <v>995932.16000000003</v>
      </c>
      <c r="M4" s="15">
        <v>0</v>
      </c>
      <c r="N4" s="16">
        <v>0</v>
      </c>
      <c r="O4" s="17"/>
      <c r="P4" s="18"/>
      <c r="Q4" s="14">
        <v>585341.13</v>
      </c>
      <c r="R4" s="15">
        <v>4133721.69</v>
      </c>
      <c r="S4" s="16">
        <v>0</v>
      </c>
      <c r="T4" s="17"/>
      <c r="U4" s="18"/>
    </row>
    <row r="5" spans="1:21" x14ac:dyDescent="0.25">
      <c r="B5" s="12">
        <v>0</v>
      </c>
      <c r="C5" s="12">
        <v>0</v>
      </c>
      <c r="D5" s="22"/>
      <c r="G5" s="12">
        <v>0</v>
      </c>
      <c r="H5" s="12">
        <v>0</v>
      </c>
      <c r="I5" s="22"/>
      <c r="L5" s="12">
        <v>0</v>
      </c>
      <c r="M5" s="12">
        <v>0</v>
      </c>
      <c r="N5" s="22"/>
      <c r="Q5" s="12">
        <v>0</v>
      </c>
      <c r="R5" s="12">
        <v>0</v>
      </c>
      <c r="S5" s="22"/>
    </row>
    <row r="6" spans="1:21" x14ac:dyDescent="0.25">
      <c r="C6" s="13"/>
      <c r="L6" s="13"/>
    </row>
    <row r="7" spans="1:21" x14ac:dyDescent="0.25">
      <c r="C7" s="13"/>
    </row>
  </sheetData>
  <sheetProtection algorithmName="SHA-512" hashValue="9cRCRG+UruMdYKBTH3jlkYJqjfCCyazYtrph99+lEdwSHBU5IyRp3NL792oeRUaU2wO3uca7zFHpaShA4ehLQw==" saltValue="o4gk95fqxKUAMa2FBXz5aQ==" spinCount="100000" sheet="1" objects="1" scenarios="1"/>
  <sortState ref="A4:A52">
    <sortCondition ref="A4"/>
  </sortState>
  <mergeCells count="4">
    <mergeCell ref="B2:F2"/>
    <mergeCell ref="G2:K2"/>
    <mergeCell ref="L2:P2"/>
    <mergeCell ref="Q2:U2"/>
  </mergeCells>
  <conditionalFormatting sqref="D4 I4 N4 S4">
    <cfRule type="cellIs" dxfId="8" priority="43" operator="notEqual">
      <formula>C4</formula>
    </cfRule>
  </conditionalFormatting>
  <conditionalFormatting sqref="B5">
    <cfRule type="cellIs" dxfId="7" priority="28" operator="notEqual">
      <formula>0</formula>
    </cfRule>
  </conditionalFormatting>
  <conditionalFormatting sqref="L5">
    <cfRule type="cellIs" dxfId="6" priority="21" operator="notEqual">
      <formula>0</formula>
    </cfRule>
  </conditionalFormatting>
  <conditionalFormatting sqref="C5">
    <cfRule type="cellIs" dxfId="5" priority="24" operator="notEqual">
      <formula>0</formula>
    </cfRule>
  </conditionalFormatting>
  <conditionalFormatting sqref="Q5">
    <cfRule type="cellIs" dxfId="4" priority="19" operator="notEqual">
      <formula>0</formula>
    </cfRule>
  </conditionalFormatting>
  <conditionalFormatting sqref="G5">
    <cfRule type="cellIs" dxfId="3" priority="8" operator="notEqual">
      <formula>0</formula>
    </cfRule>
  </conditionalFormatting>
  <conditionalFormatting sqref="H5">
    <cfRule type="cellIs" dxfId="2" priority="4" operator="notEqual">
      <formula>0</formula>
    </cfRule>
  </conditionalFormatting>
  <conditionalFormatting sqref="M5">
    <cfRule type="cellIs" dxfId="1" priority="3" operator="notEqual">
      <formula>0</formula>
    </cfRule>
  </conditionalFormatting>
  <conditionalFormatting sqref="R5">
    <cfRule type="cellIs" dxfId="0" priority="1" operator="notEqual">
      <formula>0</formula>
    </cfRule>
  </conditionalFormatting>
  <pageMargins left="0.25" right="0.25" top="1" bottom="1" header="0.5" footer="0.5"/>
  <pageSetup scale="42" fitToHeight="0" orientation="landscape" r:id="rId1"/>
  <headerFooter>
    <oddHeader>&amp;CACO Directed Payments to Hospitals - State IP and OP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Hospital Days</vt:lpstr>
      <vt:lpstr>ACO Pmt Recon</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Lund</dc:creator>
  <cp:lastModifiedBy>Cody Simonsen</cp:lastModifiedBy>
  <cp:lastPrinted>2020-07-09T18:10:50Z</cp:lastPrinted>
  <dcterms:created xsi:type="dcterms:W3CDTF">2017-03-22T18:47:52Z</dcterms:created>
  <dcterms:modified xsi:type="dcterms:W3CDTF">2020-07-10T21:11:03Z</dcterms:modified>
</cp:coreProperties>
</file>