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codeName="ThisWorkbook"/>
  <mc:AlternateContent xmlns:mc="http://schemas.openxmlformats.org/markup-compatibility/2006">
    <mc:Choice Requires="x15">
      <x15ac:absPath xmlns:x15ac="http://schemas.microsoft.com/office/spreadsheetml/2010/11/ac" url="F:\ARCHIVED K DRIVE PDFS\MISC folder for posting PDFs online\"/>
    </mc:Choice>
  </mc:AlternateContent>
  <xr:revisionPtr revIDLastSave="0" documentId="8_{5ECFFDBE-BF0B-4537-B477-DFCF6A26A368}" xr6:coauthVersionLast="36" xr6:coauthVersionMax="36" xr10:uidLastSave="{00000000-0000-0000-0000-000000000000}"/>
  <bookViews>
    <workbookView xWindow="0" yWindow="0" windowWidth="19200" windowHeight="6930" tabRatio="758" activeTab="1" xr2:uid="{00000000-000D-0000-FFFF-FFFF00000000}"/>
  </bookViews>
  <sheets>
    <sheet name="Instructions" sheetId="18" r:id="rId1"/>
    <sheet name="Hospital Days" sheetId="2" r:id="rId2"/>
    <sheet name="ACO Pmt Recon" sheetId="1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E4" i="2"/>
  <c r="F4" i="2"/>
  <c r="F6" i="2" s="1"/>
  <c r="G4" i="2"/>
  <c r="G6" i="2" s="1"/>
  <c r="C4" i="2"/>
  <c r="C6" i="2" l="1"/>
  <c r="E6" i="2"/>
  <c r="D6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6" saveData="1">
    <dbPr connection="DSN=DMHF-DW-EXD;UID=stjones;DBQ=EXADW;DBA=W;APA=T;EXC=F;FEN=T;QTO=T;FRC=10;FDL=10;LOB=T;RST=T;BTD=F;BNF=F;BAM=IfAllSuccessful;NUM=NLS;DPM=F;MTS=T;MDI=F;CSR=F;FWC=F;FBS=64000;TLO=O;MLD=0;ODA=F;STE=F;TSZ=8192;AST=FLOAT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StateIPUPL) as StateIPUPL_x000d__x000a__x0009_,SUM(StateOPUPL) as StateOPUPL_x000d__x000a_FROM HCFSHAREDTABLES.ACOMemberMonthsRatesV_x000d__x000a_WHERE 1=1_x000d__x000a__x0009_and PaidEndCYMnth &gt;= '2018-01'_x000d__x000a_GROUP BY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_x000d__x000a__x0009_,PaidEndCYMnth_x000d__x000a__x0009_,ServiceEndCYMnth"/>
  </connection>
  <connection id="2" xr16:uid="{00000000-0015-0000-FFFF-FFFF01000000}" name="Hospital Days" type="1" refreshedVersion="6" saveData="1">
    <dbPr connection="DSN=DMHF-DW-EXD;UID=stjones;DBQ=EXADW;DBA=W;APA=T;EXC=F;FEN=T;QTO=T;FRC=10;FDL=10;LOB=T;RST=T;BTD=F;BNF=F;BAM=IfAllSuccessful;NUM=NLS;DPM=F;MTS=T;MDI=F;CSR=F;FWC=F;FBS=64000;TLO=O;MLD=0;ODA=F;STE=F;TSZ=8192;AST=FLOAT;" command="with_x000d__x000a_Dates as (SELECT /*+ materialize */ DATE '2018-01-01' myStartDate, Trunc(SysDate) myEndDate FROM Dual)    --end Dates_x000d__x000a_,vwReplaced as (_x000d__x000a_SELECT /*+ materialize */_x000d__x000a__x0009_E.EnctrTCN_x000d__x000a__x0009_,CAST((E.EndDOS - E.BeginDOS) AS INT) as OldDays_x000d__x000a_FROM hcfprodviews.EncountersV E_x000d__x000a_INNER JOIN hcfprodviews.EnctrBatchesV EB_x000d__x000a__x0009_ON E.BatchId = EB.BatchID_x000d__x000a_CROSS JOIN Dates_x000d__x000a_WHERE 1=1_x000d__x000a__x0009_and E.TypeCd ='INST'_x000d__x000a__x0009_and E.POSLCD IN ('11', '12')_x0009_--for INST: Inpatient, Medicaid Part B_x000d__x000a__x0009_and E.ReplacedInd = 'Y'_x000d__x000a__x0009_and E.StatusCode NOT IN ('VD', 'AN', 'AW', 'RJ', 'ER') --excluding voided and rejected records_x000d__x000a__x0009_and EB.TrnsDate &gt;= myStartDate_x000d__x000a_) --end vwReplaced_x000d__x000a_--select * from vwReplaced_x000d__x000a_,vwReplacements as (_x000d__x000a_SELECT /*+ materialize */_x000d__x000a__x0009_E.EnctrTCN_x000d__x000a__x0009_,E.OtherTCN_x000d__x000a__x0009_,CAST((E.EndDOS - E.BeginDOS) AS INT) as NewDays_x000d__x000a__x0009_,R.OldDays_x000d__x000a__x0009_,CAST((E.EndDOS - E.BeginDOS) AS INT) - R.OldDays as DayDiff_x000d__x000a__x0009__x000d__x000a_FROM hcfprodviews.EncountersV E_x000d__x000a_INNER JOIN hcfprodviews.EnctrBatchesV EB_x000d__x000a__x0009_ON E.BatchId = EB.BatchID_x000d__x000a_INNER JOIN vwReplaced R_x000d__x000a__x0009_on E.OtherTCN = R.EnctrTCN_x000d__x000a_CROSS JOIN Dates_x000d__x000a_WHERE 1=1_x000d__x000a__x0009_and E.TypeCd ='INST'_x000d__x000a__x0009_and E.POSLCD IN ('11', '12')_x0009_--for INST: Inpatient, Medicaid Part B_x000d__x000a__x0009_and E.OtherTCN &gt; '0'_x000d__x000a__x0009_and E.StatusCode NOT IN ('VD', 'AN', 'AW', 'RJ', 'ER') --excluding voided and rejected records_x000d__x000a__x0009_and EB.TrnsDate &gt;= myStartDate_x000d__x000a_)-- end vwReplacements_x000d__x000a_--Select * from vwReplacements_x000d__x000a_,vwEncounters as (_x000d__x000a__x0009_SELECT /*+ materialize */_x000d__x000a__x0009__x0009_vwEncDetail.EnctrTCN_x000d__x000a__x0009__x0009_,CASE_x0009_--Plans report Pioneer Valley ID instead of Jordan Valley ID, which is used by FFS.  This case statement takes Pioneer Valley Encounter IDs and sets them as Jordan Valley._x000d__x000a__x0009__x0009__x0009_WHEN EP.MedicaidID IN ('820588653002','621795216007','820588653000') THEN '820588653001'_x000d__x000a__x0009__x0009__x0009_ELSE EP.MedicaidID_x000d__x000a__x0009__x0009_End as MedicaidID_x000d__x000a__x0009__x0009_,vwEncDetail.ProviderId_x000d__x000a__x0009__x0009_,vwEncDetail.BeginDOS_x000d__x000a__x0009__x0009_,vwEncDetail.EndDOS_x000d__x000a__x0009__x0009_,vwEncDetail.TrnsDate_x000d__x000a__x0009__x0009_,'University of Utah Hosp' AS ProvName_x000d__x000a__x0009__x0009_,SUM(vwEncDetail.NetDays) AS NetDays_x000d__x000a__x0009__x0009_,SUM(vwEncDetail.MCOPaidAmt) AS MCOPaid_x000d__x000a__x0009__x0009_,SUM(vwEncDetail.TotPaid) AS TotalPaid_x000d__x000a__x0009__x0009__x0009__x000d__x000a__x0009_FROM _x000d__x000a__x0009__x0009_(--begin vwEncDetail_x000d__x000a__x0009__x0009_SELECT _x000d__x000a__x0009__x0009__x0009_E.EnctrTCN_x000d__x000a__x0009__x0009__x0009_,EB.ProviderID_x000d__x000a__x0009__x0009__x0009_,E.BeginDOS_x000d__x000a__x0009__x0009__x0009_,E.EndDOS_x000d__x000a__x0009__x0009__x0009_,EB.TrnsDate_x000d__x000a__x0009__x0009__x0009_,E.MCOPaidFlag_x000d__x000a__x0009__x0009__x0009_,E.ClientId_x000d__x000a__x0009__x0009__x0009_,COALESCE(R.DayDiff, CAST((EndDOS - BeginDOS) AS INT)) as NetDays_x000d__x000a__x0009__x0009__x0009_,E.MCOPaidAmt_x000d__x000a__x0009__x0009__x0009_,E.MCOPaidAmt + E.TotalTPL as TotPaid_x000d__x000a__x0009__x0009_FROM hcfprodviews.EncountersV E_x000d__x000a__x0009__x0009_INNER JOIN hcfprodviews.EnctrBatchesV EB_x000d__x000a__x0009__x0009__x0009_ON E.BatchId = EB.BatchID _x000d__x000a__x0009__x0009_LEFT OUTER JOIN vwReplacements R_x000d__x000a__x0009__x0009__x0009_on E.EnctrTCN = R.EnctrTCN_x000d__x000a__x0009__x0009_CROSS JOIN Dates_x000d__x000a__x0009__x0009_WHERE 1=1_x000d__x000a__x0009__x0009__x0009_and E.POSLCD IN ('11', '12')_x0009_--for INST: Inpatient, Medicaid Part B_x000d__x000a__x0009__x0009__x0009_--and E.ReplacedInd = 'N'_x000d__x000a__x0009__x0009__x0009_and E.TypeCd ='INST'_x000d__x000a__x0009__x0009__x0009_and E.StatusCode NOT IN ('VD', 'AN', 'AW', 'RJ', 'ER') --excluding voided and rejected records_x000d__x000a__x0009__x0009__x0009_and EB.TrnsDate &gt;= myStartDate_x000d__x000a__x0009__x0009__x0009_and (E.MCOPaidAmt + E.TotalTPL) &lt;&gt; 0_x000d__x000a__x0009__x0009_) vwEncDetail _x000d__x000a__x0009__x0009_--end vwEncDetail_x000d__x000a__x0009__x000d__x000a__x0009_INNER JOIN hcfprodviews.EnctrProvIntV EPI_x000d__x000a__x0009__x0009_ON vwEncDetail.EnctrTCN = EPI.EnctrTCN_x000d__x000a__x0009__x0009_AND vwEncDetail.MCOPaidFlag = EPI.MCOPaidFlag_x000d__x000a__x0009__x0009__x0009__x000d__x000a__x0009_INNER JOIN hcfprodviews.EnctrProvidersV EP_x000d__x000a__x0009__x0009_ON EPI.EnctrProvID = EP.EnctrProvId_x000d__x000a__x0009__x0009_AND EPI.MCOPaidFlag = EP.MCOPaidFlag_x000d__x000a__x0009__x000d__x000a__x0009_WHERE 1=1_x000d__x000a__x0009__x0009_and EP.MedicaidID in (Select /*+ materialize */_x000d__x000a_    PC.ContractID_x000d__x000a__x000d__x000a_From_x000d__x000a_    hcfprodviews.paymentContractsV PC_x000d__x000a_    _x000d__x000a_Where_x000d__x000a_    PC.ProviderID = '876000525000'_x000d__x000a_    and trunc(sysdate) between PC.BeginDate and PC.EndDate)_x000d__x000a__x0009__x000d__x000a__x0009_GROUP BY_x000d__x000a__x0009__x0009_vwEncDetail.EnctrTCN_x000d__x000a__x0009__x0009_,EP.MedicaidID_x000d__x000a__x0009__x0009_,vwEncDetail.ProviderId_x000d__x000a__x0009__x0009_,vwEncDetail.BeginDOS_x000d__x000a__x0009__x0009_,vwEncDetail.EndDOS_x000d__x000a__x0009__x0009_,vwEncDetail.TrnsDate_x000d__x000a__x0009__x0009_,'University of Utah Hosp'_x000d__x000a_) --end vwEncounters_x000d__x000a_, vwACO as (_x000d__x000a__x0009_SELECT /*+ materialize */_x000d__x000a__x0009__x0009_TO_CHAR(ADD_MONTHS(vwEncounters.EndDOS, 6), 'YYYY') AS ServiceEndSFY_x000d__x000a__x0009__x0009_,TO_CHAR(vwEncounters.EndDOS, 'YYYY-MM') AS EndDOSYYYYMM_x000d__x000a__x0009__x0009_,TO_CHAR(vwEncounters.TrnsDate, 'YYYY-MM') AS SubmissionDate_x000d__x000a__x0009__x0009_,vwEncounters.MedicaidID AS Provider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 AS PlanName_x000d__x000a__x0009__x0009_,SUM(CASE_x0009_--Calculates days for LTAC instead of using total days_x000d__x000a__x0009__x0009__x0009_WHEN vwEncounters.MedicaidID IN ('203800889001','943430659001', '870257692000', '300703582001') THEN (vwEncounters.EndDOS - vwEncounters.BeginDOS) _x000d__x000a__x0009__x0009__x0009_ELSE vwEncounters.NetDays_x000d__x000a__x0009__x0009_End) AS CalcDays_x000d__x000a__x0009__x0009_,COUNT(DISTINCT vwEncounters.EnctrTCN) AS Discharges_x000d__x000a__x0009__x0009_,SUM(vwEncounters.MCOPaid) AS MCOPaid_x000d__x000a__x0009__x0009_,SUM(vwEncounters.TotalPaid) AS TotalPaid_x000d__x000a__x0009__x0009__x000d__x000a__x0009_FROM vwEncounters_x000d__x000a__x0009__x0009__x000d__x000a__x0009_INNER JOIN hcfprodviews.PaymentContractsV PC_x000d__x000a__x0009__x0009_ON vwEncounters.ProviderId = PC.ContractId_x000d__x000a__x0009__x000d__x000a__x0009_WHERE 1=1_x000d__x000a__x0009__x0009_and PC.ContractId IN ('453998724000', '129991113009', '330617992001', '440617992003', '870419884000')_x000d__x000a__x0009_GROUP BY_x000d__x000a__x0009__x0009_TO_CHAR(ADD_MONTHS(vwEncounters.EndDOS, 6), 'YYYY')_x000d__x000a__x0009__x0009_,TO_CHAR(vwEncounters.EndDOS, 'YYYY-MM')_x000d__x000a__x0009__x0009_,TO_CHAR(vwEncounters.TrnsDate, 'YYYY-MM')_x000d__x000a__x0009__x0009_,vwEncounters.Medicaid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_x000d__x000a__x0009_) --end vwACO_x000d__x000a__x000d__x000a__x000d__x000a_SELECT * FROM vwACO"/>
  </connection>
</connections>
</file>

<file path=xl/sharedStrings.xml><?xml version="1.0" encoding="utf-8"?>
<sst xmlns="http://schemas.openxmlformats.org/spreadsheetml/2006/main" count="54" uniqueCount="28">
  <si>
    <t>Grand Total</t>
  </si>
  <si>
    <t>Healthy U</t>
  </si>
  <si>
    <t>Molina</t>
  </si>
  <si>
    <t>Health Choice Utah</t>
  </si>
  <si>
    <t>Select Health</t>
  </si>
  <si>
    <t>Per Hospital Day Directed Payment</t>
  </si>
  <si>
    <t>ACO Directed Payments to Hospitals</t>
  </si>
  <si>
    <t>Directed Payment</t>
  </si>
  <si>
    <t>Paid Date</t>
  </si>
  <si>
    <t>Payment Amount</t>
  </si>
  <si>
    <t>Claim ID / Check Number</t>
  </si>
  <si>
    <t>Hospital</t>
  </si>
  <si>
    <t>Claim Paid Amount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</si>
  <si>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</si>
  <si>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</si>
  <si>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Instructions for ACO</t>
  </si>
  <si>
    <t>Record the Payment Amount in column D, I, N, or S</t>
  </si>
  <si>
    <t>Record the Paid Date in column E, J, O, or T</t>
  </si>
  <si>
    <t>Record the payment Reference Number in column F, K, P, or U</t>
  </si>
  <si>
    <t>Email spreadsheet to the Utah Department of Health (medicaiddirectedpayments@utah.gov) within 30 days of the end of the directed payment period.</t>
  </si>
  <si>
    <t>University of Utah Hosp</t>
  </si>
  <si>
    <t>Sum of StateIPUPL</t>
  </si>
  <si>
    <t>Values</t>
  </si>
  <si>
    <t>Sum of StateOPUPL</t>
  </si>
  <si>
    <t>Total</t>
  </si>
  <si>
    <t>PROVNAME</t>
  </si>
  <si>
    <t>Pay each hospital the amount shown on the ACO Pmt Recon tab for the columns (C, H, M, or R)</t>
  </si>
  <si>
    <t>2020-05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</si>
</sst>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;;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4" fontId="0" fillId="0" borderId="3" xfId="0" applyNumberFormat="1" applyFill="1" applyBorder="1" applyProtection="1">
      <protection hidden="1"/>
    </xf>
    <xf numFmtId="164" fontId="0" fillId="0" borderId="4" xfId="0" applyNumberFormat="1" applyFill="1" applyBorder="1" applyProtection="1">
      <protection hidden="1"/>
    </xf>
    <xf numFmtId="164" fontId="0" fillId="0" borderId="4" xfId="0" applyNumberFormat="1" applyBorder="1" applyProtection="1">
      <protection locked="0" hidden="1"/>
    </xf>
    <xf numFmtId="14" fontId="0" fillId="0" borderId="4" xfId="0" applyNumberFormat="1" applyBorder="1" applyAlignment="1" applyProtection="1">
      <alignment horizontal="center"/>
      <protection locked="0" hidden="1"/>
    </xf>
    <xf numFmtId="0" fontId="0" fillId="0" borderId="2" xfId="0" applyBorder="1" applyProtection="1">
      <protection locked="0" hidden="1"/>
    </xf>
    <xf numFmtId="0" fontId="0" fillId="0" borderId="0" xfId="0" applyNumberFormat="1"/>
    <xf numFmtId="0" fontId="1" fillId="0" borderId="0" xfId="0" applyNumberFormat="1" applyFont="1"/>
    <xf numFmtId="0" fontId="0" fillId="0" borderId="0" xfId="0" applyProtection="1">
      <protection locked="0" hidden="1"/>
    </xf>
    <xf numFmtId="40" fontId="0" fillId="0" borderId="0" xfId="0" applyNumberFormat="1"/>
    <xf numFmtId="40" fontId="1" fillId="0" borderId="0" xfId="0" applyNumberFormat="1" applyFont="1"/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</cellXfs>
  <cellStyles count="2">
    <cellStyle name="Normal" xfId="0" builtinId="0"/>
    <cellStyle name="Normal 2" xfId="1" xr:uid="{00000000-0005-0000-0000-000002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B10"/>
  <sheetViews>
    <sheetView showGridLines="0" zoomScaleNormal="100" workbookViewId="0">
      <selection activeCell="A2" sqref="A2"/>
    </sheetView>
  </sheetViews>
  <sheetFormatPr defaultRowHeight="12.5" x14ac:dyDescent="0.25"/>
  <cols>
    <col min="1" max="1" width="3" bestFit="1" customWidth="1"/>
    <col min="2" max="2" width="82.36328125" customWidth="1"/>
  </cols>
  <sheetData>
    <row r="1" spans="1:2" ht="13" x14ac:dyDescent="0.25">
      <c r="A1" s="6" t="s">
        <v>15</v>
      </c>
      <c r="B1" s="4"/>
    </row>
    <row r="2" spans="1:2" ht="13" x14ac:dyDescent="0.25">
      <c r="A2" s="6"/>
      <c r="B2" s="4"/>
    </row>
    <row r="3" spans="1:2" ht="13" x14ac:dyDescent="0.25">
      <c r="A3" s="6"/>
      <c r="B3" s="4"/>
    </row>
    <row r="4" spans="1:2" x14ac:dyDescent="0.25">
      <c r="A4" s="5">
        <v>1</v>
      </c>
      <c r="B4" s="4" t="s">
        <v>14</v>
      </c>
    </row>
    <row r="5" spans="1:2" x14ac:dyDescent="0.25">
      <c r="A5" s="5">
        <v>2</v>
      </c>
      <c r="B5" s="4" t="s">
        <v>26</v>
      </c>
    </row>
    <row r="6" spans="1:2" x14ac:dyDescent="0.25">
      <c r="A6" s="5">
        <v>3</v>
      </c>
      <c r="B6" s="4" t="s">
        <v>16</v>
      </c>
    </row>
    <row r="7" spans="1:2" x14ac:dyDescent="0.25">
      <c r="A7" s="5">
        <v>4</v>
      </c>
      <c r="B7" s="4" t="s">
        <v>17</v>
      </c>
    </row>
    <row r="8" spans="1:2" x14ac:dyDescent="0.25">
      <c r="A8" s="5">
        <v>5</v>
      </c>
      <c r="B8" s="4" t="s">
        <v>18</v>
      </c>
    </row>
    <row r="9" spans="1:2" ht="25" x14ac:dyDescent="0.25">
      <c r="A9" s="5">
        <v>6</v>
      </c>
      <c r="B9" s="4" t="s">
        <v>13</v>
      </c>
    </row>
    <row r="10" spans="1:2" ht="25" x14ac:dyDescent="0.25">
      <c r="A10" s="5">
        <v>7</v>
      </c>
      <c r="B10" s="4" t="s">
        <v>19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I33"/>
  <sheetViews>
    <sheetView showGridLines="0" tabSelected="1" zoomScaleNormal="100" workbookViewId="0">
      <pane ySplit="7" topLeftCell="A8" activePane="bottomLeft" state="frozen"/>
      <selection pane="bottomLeft" activeCell="A8" sqref="A8"/>
    </sheetView>
  </sheetViews>
  <sheetFormatPr defaultRowHeight="12.5" x14ac:dyDescent="0.25"/>
  <cols>
    <col min="1" max="1" width="39.54296875" bestFit="1" customWidth="1"/>
    <col min="2" max="2" width="20" bestFit="1" customWidth="1"/>
    <col min="3" max="3" width="18.6328125" bestFit="1" customWidth="1"/>
    <col min="4" max="7" width="13.90625" bestFit="1" customWidth="1"/>
  </cols>
  <sheetData>
    <row r="1" spans="2:7" ht="13.25" x14ac:dyDescent="0.25">
      <c r="B1" t="s">
        <v>22</v>
      </c>
      <c r="C1" t="s">
        <v>3</v>
      </c>
      <c r="D1" t="s">
        <v>1</v>
      </c>
      <c r="E1" t="s">
        <v>2</v>
      </c>
      <c r="F1" t="s">
        <v>4</v>
      </c>
      <c r="G1" t="s">
        <v>0</v>
      </c>
    </row>
    <row r="2" spans="2:7" ht="13.25" x14ac:dyDescent="0.25">
      <c r="B2" t="s">
        <v>21</v>
      </c>
      <c r="C2" s="1">
        <v>574045.90570276428</v>
      </c>
      <c r="D2" s="1">
        <v>1905188.6763305778</v>
      </c>
      <c r="E2" s="22">
        <v>-371.02294072582197</v>
      </c>
      <c r="F2" s="1">
        <v>3058829.1402778081</v>
      </c>
      <c r="G2" s="1">
        <v>5537692.6993704243</v>
      </c>
    </row>
    <row r="3" spans="2:7" ht="13.25" x14ac:dyDescent="0.25">
      <c r="B3" t="s">
        <v>23</v>
      </c>
      <c r="C3" s="1">
        <v>217742.92460668882</v>
      </c>
      <c r="D3" s="1">
        <v>722927.26752636197</v>
      </c>
      <c r="E3" s="22">
        <v>-17.7262496549058</v>
      </c>
      <c r="F3" s="1">
        <v>1175936.7991477032</v>
      </c>
      <c r="G3" s="1">
        <v>2116589.2650310993</v>
      </c>
    </row>
    <row r="4" spans="2:7" ht="13" x14ac:dyDescent="0.3">
      <c r="B4" t="s">
        <v>24</v>
      </c>
      <c r="C4" s="2">
        <f>SUM(C2:C3)</f>
        <v>791788.83030945307</v>
      </c>
      <c r="D4" s="2">
        <f t="shared" ref="D4:G4" si="0">SUM(D2:D3)</f>
        <v>2628115.9438569397</v>
      </c>
      <c r="E4" s="23">
        <f t="shared" si="0"/>
        <v>-388.74919038072778</v>
      </c>
      <c r="F4" s="2">
        <f t="shared" si="0"/>
        <v>4234765.9394255113</v>
      </c>
      <c r="G4" s="2">
        <f t="shared" si="0"/>
        <v>7654281.9644015236</v>
      </c>
    </row>
    <row r="5" spans="2:7" ht="13" x14ac:dyDescent="0.3">
      <c r="C5" s="19"/>
      <c r="D5" s="19"/>
      <c r="E5" s="22"/>
      <c r="F5" s="19"/>
      <c r="G5" s="20"/>
    </row>
    <row r="6" spans="2:7" ht="13" x14ac:dyDescent="0.3">
      <c r="B6" s="3" t="s">
        <v>5</v>
      </c>
      <c r="C6" s="2">
        <f>C4/VLOOKUP("Grand Total",$B$8:$G$9,MATCH(C1,$B$7:$G$7,0),0)</f>
        <v>7540.8460029471717</v>
      </c>
      <c r="D6" s="2">
        <f t="shared" ref="D6:F6" si="1">D4/VLOOKUP("Grand Total",$B$8:$G$9,MATCH(D1,$B$7:$G$7,0),0)</f>
        <v>4635.1251214408103</v>
      </c>
      <c r="E6" s="23">
        <f t="shared" si="1"/>
        <v>-3.4402583219533431</v>
      </c>
      <c r="F6" s="2">
        <f t="shared" si="1"/>
        <v>30248.328138753652</v>
      </c>
      <c r="G6" s="2">
        <f>G4/VLOOKUP("Grand Total",$B$8:$G$9,MATCH(G1,$B$7:$G$7,0),0)</f>
        <v>8274.8994209746197</v>
      </c>
    </row>
    <row r="7" spans="2:7" ht="13.25" x14ac:dyDescent="0.25">
      <c r="B7" t="s">
        <v>25</v>
      </c>
      <c r="C7" t="s">
        <v>3</v>
      </c>
      <c r="D7" t="s">
        <v>1</v>
      </c>
      <c r="E7" t="s">
        <v>2</v>
      </c>
      <c r="F7" t="s">
        <v>4</v>
      </c>
      <c r="G7" t="s">
        <v>0</v>
      </c>
    </row>
    <row r="8" spans="2:7" ht="13.25" x14ac:dyDescent="0.25">
      <c r="B8" t="s">
        <v>20</v>
      </c>
      <c r="C8">
        <v>105</v>
      </c>
      <c r="D8">
        <v>567</v>
      </c>
      <c r="E8">
        <v>113</v>
      </c>
      <c r="F8">
        <v>140</v>
      </c>
      <c r="G8">
        <v>925</v>
      </c>
    </row>
    <row r="9" spans="2:7" ht="13.25" x14ac:dyDescent="0.25">
      <c r="B9" t="s">
        <v>0</v>
      </c>
      <c r="C9">
        <v>105</v>
      </c>
      <c r="D9">
        <v>567</v>
      </c>
      <c r="E9">
        <v>113</v>
      </c>
      <c r="F9">
        <v>140</v>
      </c>
      <c r="G9">
        <v>925</v>
      </c>
    </row>
    <row r="33" spans="9:9" ht="13.25" x14ac:dyDescent="0.25">
      <c r="I33" s="1"/>
    </row>
  </sheetData>
  <pageMargins left="0.7" right="0.7" top="0.75" bottom="0.75" header="0.3" footer="0.3"/>
  <pageSetup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U7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/>
    </sheetView>
  </sheetViews>
  <sheetFormatPr defaultColWidth="9.08984375" defaultRowHeight="12.5" x14ac:dyDescent="0.25"/>
  <cols>
    <col min="1" max="1" width="29.453125" style="8" bestFit="1" customWidth="1"/>
    <col min="2" max="2" width="13.54296875" style="8" customWidth="1"/>
    <col min="3" max="6" width="14.36328125" style="8" customWidth="1"/>
    <col min="7" max="7" width="13.54296875" style="8" customWidth="1"/>
    <col min="8" max="11" width="14.36328125" style="8" customWidth="1"/>
    <col min="12" max="12" width="13.54296875" style="8" customWidth="1"/>
    <col min="13" max="16" width="14.36328125" style="8" customWidth="1"/>
    <col min="17" max="17" width="13.54296875" style="8" customWidth="1"/>
    <col min="18" max="21" width="14.36328125" style="8" customWidth="1"/>
    <col min="22" max="16384" width="9.08984375" style="8"/>
  </cols>
  <sheetData>
    <row r="1" spans="1:21" ht="13" x14ac:dyDescent="0.3">
      <c r="A1" s="7" t="s">
        <v>6</v>
      </c>
      <c r="B1" s="7"/>
    </row>
    <row r="2" spans="1:21" ht="13" x14ac:dyDescent="0.3">
      <c r="A2" s="8" t="s">
        <v>27</v>
      </c>
      <c r="B2" s="24" t="s">
        <v>3</v>
      </c>
      <c r="C2" s="24"/>
      <c r="D2" s="24"/>
      <c r="E2" s="24"/>
      <c r="F2" s="24"/>
      <c r="G2" s="25" t="s">
        <v>1</v>
      </c>
      <c r="H2" s="26"/>
      <c r="I2" s="26"/>
      <c r="J2" s="26"/>
      <c r="K2" s="27"/>
      <c r="L2" s="25" t="s">
        <v>2</v>
      </c>
      <c r="M2" s="26"/>
      <c r="N2" s="26"/>
      <c r="O2" s="26"/>
      <c r="P2" s="27"/>
      <c r="Q2" s="25" t="s">
        <v>4</v>
      </c>
      <c r="R2" s="26"/>
      <c r="S2" s="26"/>
      <c r="T2" s="26"/>
      <c r="U2" s="27"/>
    </row>
    <row r="3" spans="1:21" ht="26" x14ac:dyDescent="0.3">
      <c r="A3" s="9" t="s">
        <v>11</v>
      </c>
      <c r="B3" s="10" t="s">
        <v>12</v>
      </c>
      <c r="C3" s="10" t="s">
        <v>7</v>
      </c>
      <c r="D3" s="10" t="s">
        <v>9</v>
      </c>
      <c r="E3" s="10" t="s">
        <v>8</v>
      </c>
      <c r="F3" s="10" t="s">
        <v>10</v>
      </c>
      <c r="G3" s="10" t="s">
        <v>12</v>
      </c>
      <c r="H3" s="10" t="s">
        <v>7</v>
      </c>
      <c r="I3" s="10" t="s">
        <v>9</v>
      </c>
      <c r="J3" s="10" t="s">
        <v>8</v>
      </c>
      <c r="K3" s="10" t="s">
        <v>10</v>
      </c>
      <c r="L3" s="10" t="s">
        <v>12</v>
      </c>
      <c r="M3" s="10" t="s">
        <v>7</v>
      </c>
      <c r="N3" s="10" t="s">
        <v>9</v>
      </c>
      <c r="O3" s="10" t="s">
        <v>8</v>
      </c>
      <c r="P3" s="10" t="s">
        <v>10</v>
      </c>
      <c r="Q3" s="10" t="s">
        <v>12</v>
      </c>
      <c r="R3" s="10" t="s">
        <v>7</v>
      </c>
      <c r="S3" s="10" t="s">
        <v>9</v>
      </c>
      <c r="T3" s="10" t="s">
        <v>8</v>
      </c>
      <c r="U3" s="10" t="s">
        <v>10</v>
      </c>
    </row>
    <row r="4" spans="1:21" x14ac:dyDescent="0.25">
      <c r="A4" s="11" t="s">
        <v>20</v>
      </c>
      <c r="B4" s="14">
        <v>291614.06</v>
      </c>
      <c r="C4" s="15">
        <v>791788.83</v>
      </c>
      <c r="D4" s="16">
        <v>0</v>
      </c>
      <c r="E4" s="17"/>
      <c r="F4" s="18"/>
      <c r="G4" s="14">
        <v>1398515.83</v>
      </c>
      <c r="H4" s="15">
        <v>2628115.94</v>
      </c>
      <c r="I4" s="16">
        <v>0</v>
      </c>
      <c r="J4" s="17"/>
      <c r="K4" s="18"/>
      <c r="L4" s="14">
        <v>292356.23</v>
      </c>
      <c r="M4" s="15">
        <v>-388.75</v>
      </c>
      <c r="N4" s="16">
        <v>0</v>
      </c>
      <c r="O4" s="17"/>
      <c r="P4" s="18"/>
      <c r="Q4" s="14">
        <v>264711.69</v>
      </c>
      <c r="R4" s="15">
        <v>4234765.9400000004</v>
      </c>
      <c r="S4" s="16">
        <v>0</v>
      </c>
      <c r="T4" s="17"/>
      <c r="U4" s="18"/>
    </row>
    <row r="5" spans="1:21" x14ac:dyDescent="0.25">
      <c r="B5" s="12">
        <v>0</v>
      </c>
      <c r="C5" s="12">
        <v>0</v>
      </c>
      <c r="D5" s="21"/>
      <c r="G5" s="12">
        <v>0</v>
      </c>
      <c r="H5" s="12">
        <v>0</v>
      </c>
      <c r="I5" s="21"/>
      <c r="L5" s="12">
        <v>0</v>
      </c>
      <c r="M5" s="12">
        <v>0</v>
      </c>
      <c r="N5" s="21"/>
      <c r="Q5" s="12">
        <v>0</v>
      </c>
      <c r="R5" s="12">
        <v>0</v>
      </c>
      <c r="S5" s="21"/>
    </row>
    <row r="6" spans="1:21" x14ac:dyDescent="0.25">
      <c r="C6" s="13"/>
      <c r="L6" s="13"/>
    </row>
    <row r="7" spans="1:21" x14ac:dyDescent="0.25">
      <c r="C7" s="13"/>
    </row>
  </sheetData>
  <sheetProtection algorithmName="SHA-512" hashValue="SjBAcr6NPst5yhN/sCwby0zAI7x+UWlbFcM+2I7hPY4NVzjXYammr4TSqcpwJc+wAeHKSde4GbAf2QaIjv/3Nw==" saltValue="Gu5QBrDNwJpiNeZHZCDwMA==" spinCount="100000" sheet="1" objects="1" scenarios="1"/>
  <sortState ref="A4:A52">
    <sortCondition ref="A4"/>
  </sortState>
  <mergeCells count="4">
    <mergeCell ref="B2:F2"/>
    <mergeCell ref="G2:K2"/>
    <mergeCell ref="L2:P2"/>
    <mergeCell ref="Q2:U2"/>
  </mergeCells>
  <conditionalFormatting sqref="D4 I4 N4 S4">
    <cfRule type="cellIs" dxfId="8" priority="43" operator="notEqual">
      <formula>C4</formula>
    </cfRule>
  </conditionalFormatting>
  <conditionalFormatting sqref="B5">
    <cfRule type="cellIs" dxfId="7" priority="28" operator="notEqual">
      <formula>0</formula>
    </cfRule>
  </conditionalFormatting>
  <conditionalFormatting sqref="L5">
    <cfRule type="cellIs" dxfId="6" priority="21" operator="notEqual">
      <formula>0</formula>
    </cfRule>
  </conditionalFormatting>
  <conditionalFormatting sqref="C5">
    <cfRule type="cellIs" dxfId="5" priority="24" operator="notEqual">
      <formula>0</formula>
    </cfRule>
  </conditionalFormatting>
  <conditionalFormatting sqref="Q5">
    <cfRule type="cellIs" dxfId="4" priority="19" operator="notEqual">
      <formula>0</formula>
    </cfRule>
  </conditionalFormatting>
  <conditionalFormatting sqref="G5">
    <cfRule type="cellIs" dxfId="3" priority="8" operator="notEqual">
      <formula>0</formula>
    </cfRule>
  </conditionalFormatting>
  <conditionalFormatting sqref="H5">
    <cfRule type="cellIs" dxfId="2" priority="4" operator="notEqual">
      <formula>0</formula>
    </cfRule>
  </conditionalFormatting>
  <conditionalFormatting sqref="M5">
    <cfRule type="cellIs" dxfId="1" priority="3" operator="notEqual">
      <formula>0</formula>
    </cfRule>
  </conditionalFormatting>
  <conditionalFormatting sqref="R5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Hospital Days</vt:lpstr>
      <vt:lpstr>ACO Pmt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Cody Simonsen</cp:lastModifiedBy>
  <cp:lastPrinted>2018-06-13T14:57:37Z</cp:lastPrinted>
  <dcterms:created xsi:type="dcterms:W3CDTF">2017-03-22T18:47:52Z</dcterms:created>
  <dcterms:modified xsi:type="dcterms:W3CDTF">2020-06-10T20:11:06Z</dcterms:modified>
</cp:coreProperties>
</file>