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12\"/>
    </mc:Choice>
  </mc:AlternateContent>
  <xr:revisionPtr revIDLastSave="0" documentId="13_ncr:1_{B5AAF4C2-7847-4ACD-8BEC-2700DA9E74A7}" xr6:coauthVersionLast="47" xr6:coauthVersionMax="47" xr10:uidLastSave="{00000000-0000-0000-0000-000000000000}"/>
  <bookViews>
    <workbookView xWindow="28680" yWindow="-120" windowWidth="29040" windowHeight="15840" tabRatio="758" activeTab="1" xr2:uid="{00000000-000D-0000-FFFF-FFFF00000000}"/>
  </bookViews>
  <sheets>
    <sheet name="Instructions" sheetId="18" r:id="rId1"/>
    <sheet name="OP Dollars" sheetId="19" r:id="rId2"/>
    <sheet name="ACO Pmt Recon" sheetId="12" r:id="rId3"/>
    <sheet name="DataUpload" sheetId="20" state="hidden" r:id="rId4"/>
  </sheets>
  <definedNames>
    <definedName name="_xlnm.Print_Titles" localSheetId="2">'ACO Pmt Recon'!$A:$A,'ACO Pmt Recon'!$1:$3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9" l="1"/>
  <c r="I7" i="19" l="1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C3" i="19" l="1"/>
  <c r="B125" i="20" l="1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B145" i="20"/>
  <c r="B146" i="20"/>
  <c r="B147" i="20"/>
  <c r="B148" i="20"/>
  <c r="B149" i="20"/>
  <c r="B150" i="20"/>
  <c r="B151" i="20"/>
  <c r="B152" i="20"/>
  <c r="B153" i="20"/>
  <c r="B154" i="20"/>
  <c r="B155" i="20"/>
  <c r="B156" i="20"/>
  <c r="B157" i="20"/>
  <c r="B158" i="20"/>
  <c r="B159" i="20"/>
  <c r="B160" i="20"/>
  <c r="B161" i="20"/>
  <c r="B162" i="20"/>
  <c r="B163" i="20"/>
  <c r="B164" i="20"/>
  <c r="B124" i="20"/>
  <c r="D164" i="20"/>
  <c r="D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 l="1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41" i="20" l="1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D1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42" i="20"/>
  <c r="A2" i="20"/>
  <c r="A43" i="20" s="1"/>
  <c r="A3" i="20"/>
  <c r="A44" i="20" s="1"/>
  <c r="A4" i="20"/>
  <c r="A45" i="20" s="1"/>
  <c r="A5" i="20"/>
  <c r="C5" i="20" s="1"/>
  <c r="A6" i="20"/>
  <c r="A47" i="20" s="1"/>
  <c r="A7" i="20"/>
  <c r="A48" i="20" s="1"/>
  <c r="A8" i="20"/>
  <c r="A49" i="20" s="1"/>
  <c r="A9" i="20"/>
  <c r="C9" i="20" s="1"/>
  <c r="A10" i="20"/>
  <c r="A51" i="20" s="1"/>
  <c r="A11" i="20"/>
  <c r="A52" i="20" s="1"/>
  <c r="A12" i="20"/>
  <c r="A53" i="20" s="1"/>
  <c r="A13" i="20"/>
  <c r="C13" i="20" s="1"/>
  <c r="A14" i="20"/>
  <c r="A55" i="20" s="1"/>
  <c r="A15" i="20"/>
  <c r="A56" i="20" s="1"/>
  <c r="A16" i="20"/>
  <c r="A57" i="20" s="1"/>
  <c r="A17" i="20"/>
  <c r="C17" i="20" s="1"/>
  <c r="A18" i="20"/>
  <c r="A59" i="20" s="1"/>
  <c r="A19" i="20"/>
  <c r="A60" i="20" s="1"/>
  <c r="A20" i="20"/>
  <c r="A61" i="20" s="1"/>
  <c r="A21" i="20"/>
  <c r="C21" i="20" s="1"/>
  <c r="A22" i="20"/>
  <c r="A63" i="20" s="1"/>
  <c r="A23" i="20"/>
  <c r="A64" i="20" s="1"/>
  <c r="A24" i="20"/>
  <c r="A65" i="20" s="1"/>
  <c r="A25" i="20"/>
  <c r="C25" i="20" s="1"/>
  <c r="A26" i="20"/>
  <c r="A67" i="20" s="1"/>
  <c r="A27" i="20"/>
  <c r="A68" i="20" s="1"/>
  <c r="A28" i="20"/>
  <c r="A69" i="20" s="1"/>
  <c r="A29" i="20"/>
  <c r="C29" i="20" s="1"/>
  <c r="A30" i="20"/>
  <c r="A71" i="20" s="1"/>
  <c r="A31" i="20"/>
  <c r="A72" i="20" s="1"/>
  <c r="A32" i="20"/>
  <c r="A73" i="20" s="1"/>
  <c r="A33" i="20"/>
  <c r="C33" i="20" s="1"/>
  <c r="A34" i="20"/>
  <c r="A75" i="20" s="1"/>
  <c r="A35" i="20"/>
  <c r="A76" i="20" s="1"/>
  <c r="A36" i="20"/>
  <c r="A77" i="20" s="1"/>
  <c r="A37" i="20"/>
  <c r="C37" i="20" s="1"/>
  <c r="A38" i="20"/>
  <c r="A79" i="20" s="1"/>
  <c r="A39" i="20"/>
  <c r="A80" i="20" s="1"/>
  <c r="A40" i="20"/>
  <c r="A81" i="20" s="1"/>
  <c r="A41" i="20"/>
  <c r="C41" i="20" s="1"/>
  <c r="A1" i="20"/>
  <c r="A42" i="20" s="1"/>
  <c r="C3" i="20"/>
  <c r="C7" i="20"/>
  <c r="C8" i="20"/>
  <c r="C15" i="20"/>
  <c r="C16" i="20"/>
  <c r="C18" i="20"/>
  <c r="C23" i="20"/>
  <c r="C24" i="20"/>
  <c r="C31" i="20"/>
  <c r="C39" i="20"/>
  <c r="C40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1" i="20"/>
  <c r="C34" i="20" l="1"/>
  <c r="C2" i="20"/>
  <c r="C1" i="20"/>
  <c r="C10" i="20"/>
  <c r="C27" i="20"/>
  <c r="C26" i="20"/>
  <c r="C28" i="20"/>
  <c r="C38" i="20"/>
  <c r="C6" i="20"/>
  <c r="C30" i="20"/>
  <c r="C19" i="20"/>
  <c r="C36" i="20"/>
  <c r="C4" i="20"/>
  <c r="C14" i="20"/>
  <c r="C35" i="20"/>
  <c r="C20" i="20"/>
  <c r="C12" i="20"/>
  <c r="C32" i="20"/>
  <c r="C22" i="20"/>
  <c r="C11" i="20"/>
  <c r="A122" i="20"/>
  <c r="C81" i="20"/>
  <c r="A118" i="20"/>
  <c r="C77" i="20"/>
  <c r="A114" i="20"/>
  <c r="C73" i="20"/>
  <c r="A110" i="20"/>
  <c r="C69" i="20"/>
  <c r="A106" i="20"/>
  <c r="C65" i="20"/>
  <c r="A102" i="20"/>
  <c r="C61" i="20"/>
  <c r="A98" i="20"/>
  <c r="C57" i="20"/>
  <c r="A94" i="20"/>
  <c r="C53" i="20"/>
  <c r="A90" i="20"/>
  <c r="C49" i="20"/>
  <c r="A86" i="20"/>
  <c r="C45" i="20"/>
  <c r="C80" i="20"/>
  <c r="A121" i="20"/>
  <c r="A117" i="20"/>
  <c r="C76" i="20"/>
  <c r="A113" i="20"/>
  <c r="C72" i="20"/>
  <c r="A109" i="20"/>
  <c r="C68" i="20"/>
  <c r="A105" i="20"/>
  <c r="C64" i="20"/>
  <c r="A101" i="20"/>
  <c r="C60" i="20"/>
  <c r="A97" i="20"/>
  <c r="C56" i="20"/>
  <c r="A93" i="20"/>
  <c r="C52" i="20"/>
  <c r="A89" i="20"/>
  <c r="C48" i="20"/>
  <c r="A85" i="20"/>
  <c r="C44" i="20"/>
  <c r="A83" i="20"/>
  <c r="C42" i="20"/>
  <c r="A120" i="20"/>
  <c r="C79" i="20"/>
  <c r="A116" i="20"/>
  <c r="C75" i="20"/>
  <c r="A112" i="20"/>
  <c r="C71" i="20"/>
  <c r="A108" i="20"/>
  <c r="C67" i="20"/>
  <c r="A104" i="20"/>
  <c r="C63" i="20"/>
  <c r="A100" i="20"/>
  <c r="C59" i="20"/>
  <c r="A96" i="20"/>
  <c r="C55" i="20"/>
  <c r="A92" i="20"/>
  <c r="C51" i="20"/>
  <c r="A88" i="20"/>
  <c r="C47" i="20"/>
  <c r="A84" i="20"/>
  <c r="C43" i="20"/>
  <c r="A82" i="20"/>
  <c r="A78" i="20"/>
  <c r="A74" i="20"/>
  <c r="A70" i="20"/>
  <c r="A66" i="20"/>
  <c r="A62" i="20"/>
  <c r="A58" i="20"/>
  <c r="A54" i="20"/>
  <c r="A50" i="20"/>
  <c r="A46" i="20"/>
  <c r="E23" i="20"/>
  <c r="C54" i="20" l="1"/>
  <c r="A95" i="20"/>
  <c r="C70" i="20"/>
  <c r="A111" i="20"/>
  <c r="C121" i="20"/>
  <c r="A162" i="20"/>
  <c r="C162" i="20" s="1"/>
  <c r="C58" i="20"/>
  <c r="A99" i="20"/>
  <c r="C74" i="20"/>
  <c r="A115" i="20"/>
  <c r="C84" i="20"/>
  <c r="A125" i="20"/>
  <c r="C125" i="20" s="1"/>
  <c r="C92" i="20"/>
  <c r="A133" i="20"/>
  <c r="C133" i="20" s="1"/>
  <c r="C100" i="20"/>
  <c r="A141" i="20"/>
  <c r="C141" i="20" s="1"/>
  <c r="C108" i="20"/>
  <c r="A149" i="20"/>
  <c r="C149" i="20" s="1"/>
  <c r="C116" i="20"/>
  <c r="A157" i="20"/>
  <c r="C157" i="20" s="1"/>
  <c r="A124" i="20"/>
  <c r="C124" i="20" s="1"/>
  <c r="C83" i="20"/>
  <c r="C89" i="20"/>
  <c r="A130" i="20"/>
  <c r="C130" i="20" s="1"/>
  <c r="C97" i="20"/>
  <c r="A138" i="20"/>
  <c r="C138" i="20" s="1"/>
  <c r="C105" i="20"/>
  <c r="A146" i="20"/>
  <c r="C146" i="20" s="1"/>
  <c r="C113" i="20"/>
  <c r="A154" i="20"/>
  <c r="C154" i="20" s="1"/>
  <c r="A131" i="20"/>
  <c r="C131" i="20" s="1"/>
  <c r="C90" i="20"/>
  <c r="A139" i="20"/>
  <c r="C139" i="20" s="1"/>
  <c r="C98" i="20"/>
  <c r="A147" i="20"/>
  <c r="C147" i="20" s="1"/>
  <c r="C106" i="20"/>
  <c r="A155" i="20"/>
  <c r="C155" i="20" s="1"/>
  <c r="C114" i="20"/>
  <c r="A163" i="20"/>
  <c r="C163" i="20" s="1"/>
  <c r="C122" i="20"/>
  <c r="C46" i="20"/>
  <c r="A87" i="20"/>
  <c r="C62" i="20"/>
  <c r="A103" i="20"/>
  <c r="C78" i="20"/>
  <c r="A119" i="20"/>
  <c r="C50" i="20"/>
  <c r="A91" i="20"/>
  <c r="C66" i="20"/>
  <c r="A107" i="20"/>
  <c r="C82" i="20"/>
  <c r="A123" i="20"/>
  <c r="C88" i="20"/>
  <c r="A129" i="20"/>
  <c r="C129" i="20" s="1"/>
  <c r="C96" i="20"/>
  <c r="A137" i="20"/>
  <c r="C137" i="20" s="1"/>
  <c r="C104" i="20"/>
  <c r="A145" i="20"/>
  <c r="C145" i="20" s="1"/>
  <c r="C112" i="20"/>
  <c r="A153" i="20"/>
  <c r="C153" i="20" s="1"/>
  <c r="C120" i="20"/>
  <c r="A161" i="20"/>
  <c r="C161" i="20" s="1"/>
  <c r="C85" i="20"/>
  <c r="A126" i="20"/>
  <c r="C126" i="20" s="1"/>
  <c r="C93" i="20"/>
  <c r="A134" i="20"/>
  <c r="C134" i="20" s="1"/>
  <c r="C101" i="20"/>
  <c r="A142" i="20"/>
  <c r="C142" i="20" s="1"/>
  <c r="C109" i="20"/>
  <c r="A150" i="20"/>
  <c r="C150" i="20" s="1"/>
  <c r="C117" i="20"/>
  <c r="A158" i="20"/>
  <c r="C158" i="20" s="1"/>
  <c r="A127" i="20"/>
  <c r="C127" i="20" s="1"/>
  <c r="C86" i="20"/>
  <c r="A135" i="20"/>
  <c r="C135" i="20" s="1"/>
  <c r="C94" i="20"/>
  <c r="A143" i="20"/>
  <c r="C143" i="20" s="1"/>
  <c r="C102" i="20"/>
  <c r="A151" i="20"/>
  <c r="C151" i="20" s="1"/>
  <c r="C110" i="20"/>
  <c r="A159" i="20"/>
  <c r="C159" i="20" s="1"/>
  <c r="C118" i="20"/>
  <c r="E164" i="20"/>
  <c r="E163" i="20"/>
  <c r="E162" i="20"/>
  <c r="E161" i="20"/>
  <c r="E160" i="20"/>
  <c r="E159" i="20"/>
  <c r="E158" i="20"/>
  <c r="E157" i="20"/>
  <c r="E156" i="20"/>
  <c r="E155" i="20"/>
  <c r="E154" i="20"/>
  <c r="E153" i="20"/>
  <c r="E152" i="20"/>
  <c r="E151" i="20"/>
  <c r="E150" i="20"/>
  <c r="E149" i="20"/>
  <c r="E148" i="20"/>
  <c r="E147" i="20"/>
  <c r="E146" i="20"/>
  <c r="E145" i="20"/>
  <c r="E144" i="20"/>
  <c r="E143" i="20"/>
  <c r="E142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23" i="20"/>
  <c r="E122" i="20"/>
  <c r="E121" i="20"/>
  <c r="E120" i="20"/>
  <c r="E119" i="20"/>
  <c r="E118" i="20"/>
  <c r="E117" i="20"/>
  <c r="E116" i="20"/>
  <c r="E115" i="20"/>
  <c r="E114" i="20"/>
  <c r="E113" i="20"/>
  <c r="E112" i="20"/>
  <c r="E111" i="20"/>
  <c r="E110" i="20"/>
  <c r="E109" i="20"/>
  <c r="E108" i="20"/>
  <c r="E107" i="20"/>
  <c r="E106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6" i="20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E1" i="20" l="1"/>
  <c r="A148" i="20"/>
  <c r="C148" i="20" s="1"/>
  <c r="C107" i="20"/>
  <c r="A160" i="20"/>
  <c r="C160" i="20" s="1"/>
  <c r="C119" i="20"/>
  <c r="A128" i="20"/>
  <c r="C128" i="20" s="1"/>
  <c r="C87" i="20"/>
  <c r="A156" i="20"/>
  <c r="C156" i="20" s="1"/>
  <c r="C115" i="20"/>
  <c r="A136" i="20"/>
  <c r="C136" i="20" s="1"/>
  <c r="C95" i="20"/>
  <c r="A164" i="20"/>
  <c r="C164" i="20" s="1"/>
  <c r="C123" i="20"/>
  <c r="A132" i="20"/>
  <c r="C132" i="20" s="1"/>
  <c r="C91" i="20"/>
  <c r="A144" i="20"/>
  <c r="C144" i="20" s="1"/>
  <c r="C103" i="20"/>
  <c r="A140" i="20"/>
  <c r="C140" i="20" s="1"/>
  <c r="C99" i="20"/>
  <c r="A152" i="20"/>
  <c r="C152" i="20" s="1"/>
  <c r="C111" i="20"/>
  <c r="G3" i="19" l="1"/>
  <c r="F3" i="19"/>
  <c r="E3" i="19"/>
  <c r="D3" i="1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TO_CHAR(ADD_MONTHS(PaidDate,6), 'YYYY-Q') as SFYPaidEndQtr_x000d__x000a__x0009_,ServiceEndCYMnth_x000d__x000a__x0009_,sum(PrivateOP) as PrivateOP_x000d__x000a_FROM HCFSHAREDTABLES.ACOMemberMonthsRatesV_x000d__x000a_WHERE 1=1_x000d__x000a__x0009_and PaidEndCYMnth &gt;= '2019-07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TO_CHAR(ADD_MONTHS(PaidDate,6), 'YYYY-Q') _x000d__x000a__x0009_,ServiceEndCYMnth"/>
  </connection>
  <connection id="2" xr16:uid="{00000000-0015-0000-FFFF-FFFF01000000}" name="Hospital Paid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ordered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ordered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ordered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            When EP.MedicaidID = '942854057269' then '870269232261' --Assigns Dixie Amb to ST GEORGE REGIONAL_x000d__x000a_            When EP.MedicaidID = '680562507003' then '680562507001' --Combines DAVIS HOSPITAL &amp; MED CNTR _x000d__x000a__x0009__x0009_ELSE EP.MedicaidID_x000d__x000a__x0009_End as MedicaidID_x000d__x000a__x0009_,vwEncDetail.ProviderId_x000d__x000a__x0009_,vwEncDetail.BeginDOS_x000d__x000a__x0009_,vwEncDetail.EndDOS_x000d__x000a__x0009_,vwEncDetail.Creation_Date_x000d__x000a__x0009_,Case_x000d__x000a_            When EP.MedicaidID = '942854057269' then 'ST GEORGE REGIONAL HOSPITAL' _x000d__x000a_            ELSE UPPER(TRIM (HLA.ProviderName))_x000d__x000a_        End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ordered 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--INNER JOIN HCFSharedTables.HospitalList_Assessment HLA_x000d__x000a_--_x0009_ON EP.MedicaidID = HLA.ProviderID_x000d__x000a_INNER JOIN hcfsharedtables.Contacts HLA_x000d__x000a_    ON _x000d__x000a_    EP.MedicaidID = HLA.ProviderID_x000d__x000a_    OR ep.NPI = HLA.NPI_x000d__x000a__x0009__x000d__x000a_WHERE 1=1_x000d__x000a__x0009_and HLA.IGTType = 'Private'_x000d__x000a_    and HLA.LTAC = 0_x000d__x000a_    and HLA.FacilityType = 'Hospital'_x000d__x000a_    and HLA.ProviderID &lt;&gt; '362193608001' --Excludes Shriner's Hospital (discontinued Sept. 2021)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UPPER(TRIM (HLA.ProviderName))_x000d__x000a_) --end vwEncounters_x000d__x000a_, vwACO as (_x000d__x000a__x0009_SELECT /*+ materialize ordered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<sst xmlns="http://schemas.openxmlformats.org/spreadsheetml/2006/main" count="760" uniqueCount="161">
  <si>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</si>
  <si>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</si>
  <si>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</si>
  <si>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</si>
  <si>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</si>
  <si>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</si>
  <si>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</si>
  <si>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</si>
  <si>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</si>
  <si>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</si>
  <si>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</si>
  <si>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</si>
  <si>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</si>
  <si>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</si>
  <si>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</si>
  <si>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</si>
  <si>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</si>
  <si>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</si>
  <si>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</si>
  <si>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</si>
  <si>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</si>
  <si>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</si>
  <si>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</si>
  <si>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</si>
  <si>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</si>
  <si>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</si>
  <si>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</si>
  <si>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</si>
  <si>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</si>
  <si>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</si>
  <si>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</si>
  <si>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</si>
  <si>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</si>
  <si>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</si>
  <si>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</si>
  <si>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</si>
  <si>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</si>
  <si>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</si>
  <si>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</si>
  <si>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</si>
  <si>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</si>
  <si>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</si>
  <si>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</si>
  <si>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</si>
  <si>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</si>
  <si>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</si>
  <si>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</si>
  <si>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</si>
  <si>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</si>
  <si>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</si>
  <si>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</si>
  <si>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</si>
  <si>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</si>
  <si>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</si>
  <si>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</si>
  <si>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</si>
  <si>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</si>
  <si>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</si>
  <si>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UINTAH BASIN MEDICAL CNTR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</si>
  <si>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</si>
  <si>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</si>
  <si>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</si>
  <si>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</si>
  <si>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</si>
  <si>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</si>
  <si>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</si>
  <si>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</si>
  <si>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</si>
  <si>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</si>
  <si>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</si>
  <si>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</si>
  <si>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</si>
  <si>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</si>
  <si>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</si>
  <si>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</si>
  <si>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</si>
  <si>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</si>
  <si>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</si>
  <si>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</si>
  <si>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</si>
  <si>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</si>
  <si>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</si>
  <si>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</si>
  <si>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</si>
  <si>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</si>
  <si>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</si>
  <si>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</si>
  <si>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</si>
  <si>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</si>
  <si>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</si>
  <si>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</si>
  <si>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</si>
  <si>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</si>
  <si>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</si>
  <si>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</si>
  <si>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</si>
  <si>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621795214002</t>
  </si>
  <si>
    <t>621650573021</t>
  </si>
  <si>
    <t>621831495013</t>
  </si>
  <si>
    <t>870276435005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</si>
  <si>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</si>
  <si>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</si>
  <si>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</si>
  <si>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</si>
  <si>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</si>
  <si>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</si>
  <si>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UTAH VALLEY REG MED CNTR</t>
  </si>
  <si>
    <t>MOUNTAIN WEST MEDICAL CNTR (Tooele)</t>
  </si>
  <si>
    <t>Delta Community Med Cntr</t>
  </si>
  <si>
    <t>Fillmore Hospital</t>
  </si>
  <si>
    <t>Jordan Valley Hosp Lp</t>
  </si>
  <si>
    <t>Northern Utah Rehabiliation Hospital</t>
  </si>
  <si>
    <t>Orthopedic Specialty Hosp</t>
  </si>
  <si>
    <t>Park City Medical Center</t>
  </si>
  <si>
    <t>Primary Childrens Med Cntr</t>
  </si>
  <si>
    <t>Sevier Valley Medical Cntr</t>
  </si>
  <si>
    <t>Utah Valley Reg Med Cntr</t>
  </si>
  <si>
    <t>CASTLEVIEW HOSPITAL LLC</t>
  </si>
  <si>
    <t>621762357001</t>
  </si>
  <si>
    <t>CENTRAL VALLEY MEDICAL CTR</t>
  </si>
  <si>
    <t>876000887008</t>
  </si>
  <si>
    <t>ASHLEY REGIONAL MED CNTR</t>
  </si>
  <si>
    <t>621762532020</t>
  </si>
  <si>
    <t>MOAB REGIONAL HOSPITAL</t>
  </si>
  <si>
    <t>870270956005</t>
  </si>
  <si>
    <t>SEVIER VALLEY MEDICAL CNTR</t>
  </si>
  <si>
    <t>870269232324</t>
  </si>
  <si>
    <t>SHRINERS HOSP FOR CHILDREN</t>
  </si>
  <si>
    <t>362193608001</t>
  </si>
  <si>
    <t>DELTA COMMUNITY MED CNTR</t>
  </si>
  <si>
    <t>870269232257</t>
  </si>
  <si>
    <t>FILLMORE HOSPITAL</t>
  </si>
  <si>
    <t>870269232180</t>
  </si>
  <si>
    <t>SANPETE VALLEY HOSPITAL</t>
  </si>
  <si>
    <t>870269232288</t>
  </si>
  <si>
    <t>Per OP Dollar Spent Directed Payment</t>
  </si>
  <si>
    <t>PROVNAME</t>
  </si>
  <si>
    <t>PROVIDERID</t>
  </si>
  <si>
    <t>Sum of PRIVATEOP</t>
  </si>
  <si>
    <t>453998724000</t>
  </si>
  <si>
    <t>HEALTH CHOICE UTAH INC</t>
  </si>
  <si>
    <t>129991113009</t>
  </si>
  <si>
    <t>HEALTHY U HEALTH PLAN</t>
  </si>
  <si>
    <t>330617992001</t>
  </si>
  <si>
    <t>MOLINA</t>
  </si>
  <si>
    <t>870419884000</t>
  </si>
  <si>
    <t>SELECT HLTH COMMUNITY-HMO</t>
  </si>
  <si>
    <t>BLUE MOUNTAIN HOSPITAL</t>
  </si>
  <si>
    <t>200743054001</t>
  </si>
  <si>
    <t>HEALTHSOUTH</t>
  </si>
  <si>
    <t>631105917038</t>
  </si>
  <si>
    <t>PROVO CANYON BEHAVIORAL HOSPITAL</t>
  </si>
  <si>
    <t>233044423002</t>
  </si>
  <si>
    <t>LAYTON HOSPITAL</t>
  </si>
  <si>
    <t>942854107001</t>
  </si>
  <si>
    <t>MOUNTAIN WEST MEDICAL CNTR</t>
  </si>
  <si>
    <t>2023-1</t>
  </si>
  <si>
    <t>2023-2</t>
  </si>
  <si>
    <t>ST GEORGE REGIONAL HOSPITAL</t>
  </si>
  <si>
    <t>NORTHERN UTAH REHABILITATION HOSPITAL</t>
  </si>
  <si>
    <t>462249421001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</si>
</sst>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0" xfId="0" pivotButton="1"/>
    <xf numFmtId="164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5" xfId="0" applyBorder="1" applyProtection="1">
      <protection locked="0" hidden="1"/>
    </xf>
    <xf numFmtId="164" fontId="0" fillId="0" borderId="0" xfId="0" applyNumberFormat="1" applyProtection="1">
      <protection hidden="1"/>
    </xf>
    <xf numFmtId="164" fontId="0" fillId="0" borderId="3" xfId="0" applyNumberFormat="1" applyBorder="1" applyProtection="1">
      <protection hidden="1"/>
    </xf>
    <xf numFmtId="164" fontId="0" fillId="0" borderId="3" xfId="0" applyNumberFormat="1" applyBorder="1" applyProtection="1">
      <protection locked="0" hidden="1"/>
    </xf>
    <xf numFmtId="14" fontId="0" fillId="0" borderId="3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49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2" fontId="0" fillId="0" borderId="0" xfId="0" applyNumberFormat="1"/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8" t="s">
        <v>62</v>
      </c>
      <c r="B1" s="6"/>
    </row>
    <row r="2" spans="1:2" x14ac:dyDescent="0.2">
      <c r="A2" s="8"/>
      <c r="B2" s="6"/>
    </row>
    <row r="3" spans="1:2" x14ac:dyDescent="0.2">
      <c r="A3" s="8"/>
      <c r="B3" s="6"/>
    </row>
    <row r="4" spans="1:2" x14ac:dyDescent="0.2">
      <c r="A4" s="7">
        <v>1</v>
      </c>
      <c r="B4" s="6" t="s">
        <v>60</v>
      </c>
    </row>
    <row r="5" spans="1:2" x14ac:dyDescent="0.2">
      <c r="A5" s="7">
        <v>2</v>
      </c>
      <c r="B5" s="6" t="s">
        <v>66</v>
      </c>
    </row>
    <row r="6" spans="1:2" x14ac:dyDescent="0.2">
      <c r="A6" s="7">
        <v>3</v>
      </c>
      <c r="B6" s="6" t="s">
        <v>67</v>
      </c>
    </row>
    <row r="7" spans="1:2" x14ac:dyDescent="0.2">
      <c r="A7" s="7">
        <v>4</v>
      </c>
      <c r="B7" s="6" t="s">
        <v>68</v>
      </c>
    </row>
    <row r="8" spans="1:2" x14ac:dyDescent="0.2">
      <c r="A8" s="7">
        <v>5</v>
      </c>
      <c r="B8" s="6" t="s">
        <v>69</v>
      </c>
    </row>
    <row r="9" spans="1:2" ht="25.5" x14ac:dyDescent="0.2">
      <c r="A9" s="7">
        <v>6</v>
      </c>
      <c r="B9" s="6" t="s">
        <v>59</v>
      </c>
    </row>
    <row r="10" spans="1:2" ht="25.5" x14ac:dyDescent="0.2">
      <c r="A10" s="7">
        <v>7</v>
      </c>
      <c r="B10" s="6" t="s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L45"/>
  <sheetViews>
    <sheetView showGridLines="0" tabSelected="1" zoomScaleNormal="100" workbookViewId="0">
      <pane ySplit="5" topLeftCell="A6" activePane="bottomLeft" state="frozen"/>
      <selection pane="bottomLeft" activeCell="G45" sqref="A1:G45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6" width="14" bestFit="1" customWidth="1"/>
    <col min="7" max="7" width="15" bestFit="1" customWidth="1"/>
    <col min="8" max="8" width="31" bestFit="1" customWidth="1"/>
    <col min="9" max="9" width="13.42578125" hidden="1" customWidth="1"/>
    <col min="12" max="12" width="0" hidden="1" customWidth="1"/>
  </cols>
  <sheetData>
    <row r="1" spans="1:12" x14ac:dyDescent="0.2">
      <c r="C1" s="4" t="s">
        <v>23</v>
      </c>
      <c r="D1" s="4" t="s">
        <v>21</v>
      </c>
      <c r="E1" s="4" t="s">
        <v>22</v>
      </c>
      <c r="F1" s="4" t="s">
        <v>24</v>
      </c>
      <c r="G1" s="5" t="s">
        <v>0</v>
      </c>
      <c r="L1" t="s">
        <v>159</v>
      </c>
    </row>
    <row r="2" spans="1:12" x14ac:dyDescent="0.2">
      <c r="B2" s="4" t="s">
        <v>138</v>
      </c>
      <c r="C2" s="24">
        <v>1409181.9557986809</v>
      </c>
      <c r="D2" s="24">
        <v>4002075.2814722559</v>
      </c>
      <c r="E2" s="24">
        <v>3349113.2842884418</v>
      </c>
      <c r="F2" s="24">
        <v>6761369.357191883</v>
      </c>
      <c r="G2" s="25">
        <v>15521739.878751261</v>
      </c>
      <c r="L2" s="27" t="s">
        <v>111</v>
      </c>
    </row>
    <row r="3" spans="1:12" x14ac:dyDescent="0.2">
      <c r="B3" s="4" t="s">
        <v>135</v>
      </c>
      <c r="C3" s="25">
        <f>C2/VLOOKUP("Grand Total",$A$6:$G$88,MATCH(C1,$A$5:$G$5,0),0)</f>
        <v>0.33297246263067104</v>
      </c>
      <c r="D3" s="25">
        <f>D2/VLOOKUP("Grand Total",$A$6:$G$88,MATCH(D1,$A$5:$G$5,0),0)</f>
        <v>0.46145892881633482</v>
      </c>
      <c r="E3" s="25">
        <f>E2/VLOOKUP("Grand Total",$A$6:$G$88,MATCH(E1,$A$5:$G$5,0),0)</f>
        <v>0.23780508479278645</v>
      </c>
      <c r="F3" s="25">
        <f>F2/VLOOKUP("Grand Total",$A$6:$G$88,MATCH(F1,$A$5:$G$5,0),0)</f>
        <v>0.22633966695326785</v>
      </c>
      <c r="G3" s="25">
        <f>G2/VLOOKUP("Grand Total",$A$6:$G$88,MATCH(G1,$A$5:$G$5,0),0)</f>
        <v>0.27297743421959875</v>
      </c>
    </row>
    <row r="4" spans="1:12" x14ac:dyDescent="0.2">
      <c r="D4" s="3"/>
    </row>
    <row r="5" spans="1:12" x14ac:dyDescent="0.2">
      <c r="A5" s="1" t="s">
        <v>136</v>
      </c>
      <c r="B5" s="1" t="s">
        <v>137</v>
      </c>
      <c r="C5" s="4" t="s">
        <v>23</v>
      </c>
      <c r="D5" s="4" t="s">
        <v>21</v>
      </c>
      <c r="E5" s="4" t="s">
        <v>22</v>
      </c>
      <c r="F5" s="4" t="s">
        <v>24</v>
      </c>
      <c r="G5" s="4" t="s">
        <v>0</v>
      </c>
    </row>
    <row r="6" spans="1:12" x14ac:dyDescent="0.2">
      <c r="A6" t="s">
        <v>1</v>
      </c>
      <c r="B6" t="s">
        <v>72</v>
      </c>
      <c r="C6" s="2">
        <v>35581.409999999996</v>
      </c>
      <c r="D6" s="2">
        <v>136339.96000000002</v>
      </c>
      <c r="E6" s="2">
        <v>80233.47</v>
      </c>
      <c r="F6" s="2">
        <v>592624.07000000018</v>
      </c>
      <c r="G6" s="2">
        <v>844778.91000000015</v>
      </c>
      <c r="H6" s="13"/>
      <c r="I6" s="24">
        <f>F6/F$45*$F$2</f>
        <v>134134.33463229012</v>
      </c>
    </row>
    <row r="7" spans="1:12" x14ac:dyDescent="0.2">
      <c r="A7" t="s">
        <v>2</v>
      </c>
      <c r="B7" t="s">
        <v>73</v>
      </c>
      <c r="C7" s="2">
        <v>32787.419999999991</v>
      </c>
      <c r="D7" s="2">
        <v>144326.60000000003</v>
      </c>
      <c r="E7" s="2">
        <v>86163.51</v>
      </c>
      <c r="F7" s="2">
        <v>1294841.93</v>
      </c>
      <c r="G7" s="2">
        <v>1558119.46</v>
      </c>
      <c r="H7" s="13"/>
      <c r="I7" s="24">
        <f t="shared" ref="I6:I44" si="0">F7/F$45*$F$2</f>
        <v>293074.09119332652</v>
      </c>
    </row>
    <row r="8" spans="1:12" x14ac:dyDescent="0.2">
      <c r="A8" t="s">
        <v>121</v>
      </c>
      <c r="B8" t="s">
        <v>122</v>
      </c>
      <c r="C8" s="2">
        <v>2486.6899999999996</v>
      </c>
      <c r="D8" s="2">
        <v>200774.68000000002</v>
      </c>
      <c r="E8" s="2">
        <v>54561.499999999993</v>
      </c>
      <c r="F8" s="2">
        <v>34491.300000000003</v>
      </c>
      <c r="G8" s="2">
        <v>292314.17000000004</v>
      </c>
      <c r="H8" s="13"/>
      <c r="I8" s="24">
        <f t="shared" si="0"/>
        <v>7806.7493547852482</v>
      </c>
    </row>
    <row r="9" spans="1:12" x14ac:dyDescent="0.2">
      <c r="A9" t="s">
        <v>3</v>
      </c>
      <c r="B9" t="s">
        <v>74</v>
      </c>
      <c r="C9" s="2">
        <v>45588.05</v>
      </c>
      <c r="D9" s="2">
        <v>72477.159999999989</v>
      </c>
      <c r="E9" s="2">
        <v>140797.03999999998</v>
      </c>
      <c r="F9" s="2">
        <v>235053.19000000003</v>
      </c>
      <c r="G9" s="2">
        <v>493915.44</v>
      </c>
      <c r="H9" s="13"/>
      <c r="I9" s="24">
        <f t="shared" si="0"/>
        <v>53201.86074090319</v>
      </c>
    </row>
    <row r="10" spans="1:12" x14ac:dyDescent="0.2">
      <c r="A10" t="s">
        <v>19</v>
      </c>
      <c r="B10" t="s">
        <v>75</v>
      </c>
      <c r="C10" s="2">
        <v>65604.94</v>
      </c>
      <c r="D10" s="2">
        <v>127272.14</v>
      </c>
      <c r="E10" s="2">
        <v>294169.61000000004</v>
      </c>
      <c r="F10" s="2">
        <v>334579.47999999992</v>
      </c>
      <c r="G10" s="2">
        <v>821626.16999999993</v>
      </c>
      <c r="H10" s="13"/>
      <c r="I10" s="24">
        <f t="shared" si="0"/>
        <v>75728.608072597519</v>
      </c>
    </row>
    <row r="11" spans="1:12" x14ac:dyDescent="0.2">
      <c r="A11" t="s">
        <v>55</v>
      </c>
      <c r="B11" t="s">
        <v>76</v>
      </c>
      <c r="C11" s="2">
        <v>83199.210000000021</v>
      </c>
      <c r="D11" s="2">
        <v>66409.440000000002</v>
      </c>
      <c r="E11" s="2">
        <v>183484.26</v>
      </c>
      <c r="F11" s="2">
        <v>72174.060000000027</v>
      </c>
      <c r="G11" s="2">
        <v>405266.97000000009</v>
      </c>
      <c r="H11" s="13"/>
      <c r="I11" s="24">
        <f t="shared" si="0"/>
        <v>16335.852703065175</v>
      </c>
    </row>
    <row r="12" spans="1:12" x14ac:dyDescent="0.2">
      <c r="A12" t="s">
        <v>117</v>
      </c>
      <c r="B12" t="s">
        <v>118</v>
      </c>
      <c r="C12" s="2">
        <v>2721.65</v>
      </c>
      <c r="D12" s="2">
        <v>164273.09000000003</v>
      </c>
      <c r="E12" s="2">
        <v>37625.19</v>
      </c>
      <c r="F12" s="2">
        <v>41916.549999999996</v>
      </c>
      <c r="G12" s="2">
        <v>246536.48</v>
      </c>
      <c r="H12" s="13"/>
      <c r="I12" s="24">
        <f t="shared" si="0"/>
        <v>9487.3779668299976</v>
      </c>
    </row>
    <row r="13" spans="1:12" x14ac:dyDescent="0.2">
      <c r="A13" t="s">
        <v>4</v>
      </c>
      <c r="B13" t="s">
        <v>77</v>
      </c>
      <c r="C13" s="2">
        <v>305297.74</v>
      </c>
      <c r="D13" s="2">
        <v>220950.49000000002</v>
      </c>
      <c r="E13" s="2">
        <v>965532.19</v>
      </c>
      <c r="F13" s="2">
        <v>1110096.93</v>
      </c>
      <c r="G13" s="2">
        <v>2601877.3499999996</v>
      </c>
      <c r="H13" s="13"/>
      <c r="I13" s="24">
        <f t="shared" si="0"/>
        <v>251258.96942204505</v>
      </c>
    </row>
    <row r="14" spans="1:12" x14ac:dyDescent="0.2">
      <c r="A14" t="s">
        <v>119</v>
      </c>
      <c r="B14" t="s">
        <v>120</v>
      </c>
      <c r="C14" s="2">
        <v>5171.6500000000005</v>
      </c>
      <c r="D14" s="2">
        <v>27329.919999999998</v>
      </c>
      <c r="E14" s="2">
        <v>57148.919999999984</v>
      </c>
      <c r="F14" s="2">
        <v>20051.91</v>
      </c>
      <c r="G14" s="2">
        <v>109702.39999999999</v>
      </c>
      <c r="H14" s="13"/>
      <c r="I14" s="24">
        <f t="shared" si="0"/>
        <v>4538.5426311769006</v>
      </c>
    </row>
    <row r="15" spans="1:12" x14ac:dyDescent="0.2">
      <c r="A15" t="s">
        <v>5</v>
      </c>
      <c r="B15" t="s">
        <v>78</v>
      </c>
      <c r="C15" s="2">
        <v>138547.16000000003</v>
      </c>
      <c r="D15" s="2">
        <v>335932.30000000005</v>
      </c>
      <c r="E15" s="2">
        <v>535464.64000000013</v>
      </c>
      <c r="F15" s="2">
        <v>377990.10000000009</v>
      </c>
      <c r="G15" s="2">
        <v>1387934.2000000002</v>
      </c>
      <c r="H15" s="13"/>
      <c r="I15" s="24">
        <f t="shared" si="0"/>
        <v>85554.153345632425</v>
      </c>
    </row>
    <row r="16" spans="1:12" x14ac:dyDescent="0.2">
      <c r="A16" t="s">
        <v>129</v>
      </c>
      <c r="B16" t="s">
        <v>130</v>
      </c>
      <c r="C16" s="2">
        <v>5337.06</v>
      </c>
      <c r="D16" s="2">
        <v>4843.0599999999995</v>
      </c>
      <c r="E16" s="2">
        <v>20385.489999999998</v>
      </c>
      <c r="F16" s="2">
        <v>27312.26</v>
      </c>
      <c r="G16" s="2">
        <v>57877.869999999995</v>
      </c>
      <c r="H16" s="13"/>
      <c r="I16" s="24">
        <f t="shared" si="0"/>
        <v>6181.8478321410585</v>
      </c>
    </row>
    <row r="17" spans="1:9" x14ac:dyDescent="0.2">
      <c r="A17" t="s">
        <v>131</v>
      </c>
      <c r="B17" t="s">
        <v>132</v>
      </c>
      <c r="C17" s="2">
        <v>5208.7</v>
      </c>
      <c r="D17" s="2">
        <v>1004.26</v>
      </c>
      <c r="E17" s="2">
        <v>5707.7199999999993</v>
      </c>
      <c r="F17" s="2">
        <v>17388.099999999999</v>
      </c>
      <c r="G17" s="2">
        <v>29308.78</v>
      </c>
      <c r="H17" s="13"/>
      <c r="I17" s="24">
        <f t="shared" si="0"/>
        <v>3935.6167629501165</v>
      </c>
    </row>
    <row r="18" spans="1:9" x14ac:dyDescent="0.2">
      <c r="A18" t="s">
        <v>56</v>
      </c>
      <c r="B18" t="s">
        <v>80</v>
      </c>
      <c r="C18" s="2">
        <v>43832.62</v>
      </c>
      <c r="D18" s="2">
        <v>64100.1</v>
      </c>
      <c r="E18" s="2">
        <v>106674.30000000002</v>
      </c>
      <c r="F18" s="2">
        <v>641904.01</v>
      </c>
      <c r="G18" s="2">
        <v>856511.03</v>
      </c>
      <c r="H18" s="13"/>
      <c r="I18" s="24">
        <f t="shared" si="0"/>
        <v>145288.33983936711</v>
      </c>
    </row>
    <row r="19" spans="1:9" x14ac:dyDescent="0.2">
      <c r="A19" t="s">
        <v>7</v>
      </c>
      <c r="B19" t="s">
        <v>81</v>
      </c>
      <c r="C19" s="2">
        <v>30216.87</v>
      </c>
      <c r="D19" s="2">
        <v>151641.53999999998</v>
      </c>
      <c r="E19" s="2">
        <v>134427.75999999998</v>
      </c>
      <c r="F19" s="2">
        <v>996079.47000000009</v>
      </c>
      <c r="G19" s="2">
        <v>1312365.6400000001</v>
      </c>
      <c r="H19" s="13"/>
      <c r="I19" s="24">
        <f t="shared" si="0"/>
        <v>225452.29549878754</v>
      </c>
    </row>
    <row r="20" spans="1:9" x14ac:dyDescent="0.2">
      <c r="A20" t="s">
        <v>8</v>
      </c>
      <c r="B20" t="s">
        <v>82</v>
      </c>
      <c r="C20" s="2">
        <v>232004.43000000005</v>
      </c>
      <c r="D20" s="2">
        <v>639812.25999999978</v>
      </c>
      <c r="E20" s="2">
        <v>749458.34000000008</v>
      </c>
      <c r="F20" s="2">
        <v>3329897.5000000005</v>
      </c>
      <c r="G20" s="2">
        <v>4951172.53</v>
      </c>
      <c r="H20" s="13"/>
      <c r="I20" s="24">
        <f t="shared" si="0"/>
        <v>753687.89113851928</v>
      </c>
    </row>
    <row r="21" spans="1:9" x14ac:dyDescent="0.2">
      <c r="A21" t="s">
        <v>9</v>
      </c>
      <c r="B21" t="s">
        <v>83</v>
      </c>
      <c r="C21" s="2">
        <v>202481.21000000002</v>
      </c>
      <c r="D21" s="2">
        <v>669964.55000000005</v>
      </c>
      <c r="E21" s="2">
        <v>263274.59999999998</v>
      </c>
      <c r="F21" s="2">
        <v>373730.94999999995</v>
      </c>
      <c r="G21" s="2">
        <v>1509451.3099999998</v>
      </c>
      <c r="H21" s="13"/>
      <c r="I21" s="24">
        <f t="shared" si="0"/>
        <v>84590.138753128384</v>
      </c>
    </row>
    <row r="22" spans="1:9" x14ac:dyDescent="0.2">
      <c r="A22" t="s">
        <v>20</v>
      </c>
      <c r="B22" t="s">
        <v>84</v>
      </c>
      <c r="C22" s="2">
        <v>61523.28</v>
      </c>
      <c r="D22" s="2">
        <v>101694.07</v>
      </c>
      <c r="E22" s="2">
        <v>178701.77000000002</v>
      </c>
      <c r="F22" s="2">
        <v>200903.85000000003</v>
      </c>
      <c r="G22" s="2">
        <v>542822.97</v>
      </c>
      <c r="H22" s="13"/>
      <c r="I22" s="24">
        <f t="shared" si="0"/>
        <v>45472.510498629286</v>
      </c>
    </row>
    <row r="23" spans="1:9" x14ac:dyDescent="0.2">
      <c r="A23" t="s">
        <v>153</v>
      </c>
      <c r="B23" t="s">
        <v>154</v>
      </c>
      <c r="C23" s="2">
        <v>35703.300000000003</v>
      </c>
      <c r="D23" s="2">
        <v>105744.65999999999</v>
      </c>
      <c r="E23" s="2">
        <v>114604.95999999996</v>
      </c>
      <c r="F23" s="2">
        <v>1266431.7399999993</v>
      </c>
      <c r="G23" s="2">
        <v>1522484.6599999992</v>
      </c>
      <c r="H23" s="13"/>
      <c r="I23" s="24">
        <f t="shared" si="0"/>
        <v>286643.73825064732</v>
      </c>
    </row>
    <row r="24" spans="1:9" x14ac:dyDescent="0.2">
      <c r="A24" t="s">
        <v>10</v>
      </c>
      <c r="B24" t="s">
        <v>85</v>
      </c>
      <c r="C24" s="2">
        <v>33468.400000000001</v>
      </c>
      <c r="D24" s="2">
        <v>116273.05</v>
      </c>
      <c r="E24" s="2">
        <v>260806.28999999998</v>
      </c>
      <c r="F24" s="2">
        <v>1266667.5799999998</v>
      </c>
      <c r="G24" s="2">
        <v>1677215.3199999998</v>
      </c>
      <c r="H24" s="13"/>
      <c r="I24" s="24">
        <f t="shared" si="0"/>
        <v>286697.1181977017</v>
      </c>
    </row>
    <row r="25" spans="1:9" x14ac:dyDescent="0.2">
      <c r="A25" t="s">
        <v>11</v>
      </c>
      <c r="B25" t="s">
        <v>86</v>
      </c>
      <c r="C25" s="2">
        <v>515891.51000000007</v>
      </c>
      <c r="D25" s="2">
        <v>399833.85999999993</v>
      </c>
      <c r="E25" s="2">
        <v>951883.47999999986</v>
      </c>
      <c r="F25" s="2">
        <v>1478751.7700000003</v>
      </c>
      <c r="G25" s="2">
        <v>3346360.62</v>
      </c>
      <c r="H25" s="13"/>
      <c r="I25" s="24">
        <f t="shared" si="0"/>
        <v>334700.18312835536</v>
      </c>
    </row>
    <row r="26" spans="1:9" x14ac:dyDescent="0.2">
      <c r="A26" t="s">
        <v>12</v>
      </c>
      <c r="B26" t="s">
        <v>87</v>
      </c>
      <c r="C26" s="2">
        <v>21721.570000000003</v>
      </c>
      <c r="D26" s="2">
        <v>89886.35</v>
      </c>
      <c r="E26" s="2">
        <v>181436.36000000002</v>
      </c>
      <c r="F26" s="2">
        <v>87889.89</v>
      </c>
      <c r="G26" s="2">
        <v>380934.17000000004</v>
      </c>
      <c r="H26" s="13"/>
      <c r="I26" s="24">
        <f t="shared" si="0"/>
        <v>19892.968431159348</v>
      </c>
    </row>
    <row r="27" spans="1:9" x14ac:dyDescent="0.2">
      <c r="A27" t="s">
        <v>13</v>
      </c>
      <c r="B27" t="s">
        <v>88</v>
      </c>
      <c r="C27" s="2">
        <v>128846.02</v>
      </c>
      <c r="D27" s="2">
        <v>341143.4200000001</v>
      </c>
      <c r="E27" s="2">
        <v>883166.42999999993</v>
      </c>
      <c r="F27" s="2">
        <v>3301219.100000001</v>
      </c>
      <c r="G27" s="2">
        <v>4654374.9700000007</v>
      </c>
      <c r="H27" s="13"/>
      <c r="I27" s="24">
        <f t="shared" si="0"/>
        <v>747196.83163376688</v>
      </c>
    </row>
    <row r="28" spans="1:9" x14ac:dyDescent="0.2">
      <c r="A28" t="s">
        <v>123</v>
      </c>
      <c r="B28" t="s">
        <v>124</v>
      </c>
      <c r="C28" s="2"/>
      <c r="D28" s="2">
        <v>118.56</v>
      </c>
      <c r="E28" s="2">
        <v>24824.34</v>
      </c>
      <c r="F28" s="2">
        <v>28333.91</v>
      </c>
      <c r="G28" s="2">
        <v>53276.81</v>
      </c>
      <c r="H28" s="13"/>
      <c r="I28" s="24">
        <f t="shared" si="0"/>
        <v>6413.0877528838655</v>
      </c>
    </row>
    <row r="29" spans="1:9" x14ac:dyDescent="0.2">
      <c r="A29" t="s">
        <v>57</v>
      </c>
      <c r="B29" t="s">
        <v>89</v>
      </c>
      <c r="C29" s="2">
        <v>38229.440000000002</v>
      </c>
      <c r="D29" s="2">
        <v>99149.970000000016</v>
      </c>
      <c r="E29" s="2">
        <v>142800.43</v>
      </c>
      <c r="F29" s="2">
        <v>137043.85999999999</v>
      </c>
      <c r="G29" s="2">
        <v>417223.7</v>
      </c>
      <c r="H29" s="13"/>
      <c r="I29" s="24">
        <f t="shared" si="0"/>
        <v>31018.461630390262</v>
      </c>
    </row>
    <row r="30" spans="1:9" x14ac:dyDescent="0.2">
      <c r="A30" t="s">
        <v>155</v>
      </c>
      <c r="B30" t="s">
        <v>90</v>
      </c>
      <c r="C30" s="2">
        <v>126104.85999999997</v>
      </c>
      <c r="D30" s="2">
        <v>303244.21000000002</v>
      </c>
      <c r="E30" s="2">
        <v>319923.43999999989</v>
      </c>
      <c r="F30" s="2">
        <v>811742.9</v>
      </c>
      <c r="G30" s="2">
        <v>1561015.41</v>
      </c>
      <c r="H30" s="13"/>
      <c r="I30" s="24">
        <f t="shared" si="0"/>
        <v>183729.6176376798</v>
      </c>
    </row>
    <row r="31" spans="1:9" x14ac:dyDescent="0.2">
      <c r="A31" t="s">
        <v>159</v>
      </c>
      <c r="B31" t="s">
        <v>160</v>
      </c>
      <c r="C31" s="2"/>
      <c r="D31" s="2"/>
      <c r="E31" s="2"/>
      <c r="F31" s="2">
        <v>1656.5</v>
      </c>
      <c r="G31" s="2">
        <v>1656.5</v>
      </c>
      <c r="H31" s="13"/>
      <c r="I31" s="24">
        <f t="shared" si="0"/>
        <v>374.93165830808817</v>
      </c>
    </row>
    <row r="32" spans="1:9" x14ac:dyDescent="0.2">
      <c r="A32" t="s">
        <v>14</v>
      </c>
      <c r="B32" t="s">
        <v>91</v>
      </c>
      <c r="C32" s="2">
        <v>77988.359999999986</v>
      </c>
      <c r="D32" s="2">
        <v>247248.67000000004</v>
      </c>
      <c r="E32" s="2">
        <v>797770.25999999989</v>
      </c>
      <c r="F32" s="2">
        <v>326378.07</v>
      </c>
      <c r="G32" s="2">
        <v>1449385.36</v>
      </c>
      <c r="H32" s="13"/>
      <c r="I32" s="24">
        <f t="shared" si="0"/>
        <v>73872.303664650331</v>
      </c>
    </row>
    <row r="33" spans="1:9" x14ac:dyDescent="0.2">
      <c r="A33" t="s">
        <v>15</v>
      </c>
      <c r="B33" t="s">
        <v>92</v>
      </c>
      <c r="C33" s="2">
        <v>5247.6</v>
      </c>
      <c r="D33" s="2">
        <v>26651.279999999995</v>
      </c>
      <c r="E33" s="2">
        <v>9449.9599999999991</v>
      </c>
      <c r="F33" s="2">
        <v>325869.40000000002</v>
      </c>
      <c r="G33" s="2">
        <v>367218.24</v>
      </c>
      <c r="H33" s="13"/>
      <c r="I33" s="24">
        <f t="shared" si="0"/>
        <v>73757.171466261221</v>
      </c>
    </row>
    <row r="34" spans="1:9" x14ac:dyDescent="0.2">
      <c r="A34" t="s">
        <v>103</v>
      </c>
      <c r="B34" t="s">
        <v>93</v>
      </c>
      <c r="C34" s="2">
        <v>1088.23</v>
      </c>
      <c r="D34" s="2">
        <v>8303.17</v>
      </c>
      <c r="E34" s="2">
        <v>1675.3500000000001</v>
      </c>
      <c r="F34" s="2">
        <v>332797.56</v>
      </c>
      <c r="G34" s="2">
        <v>343864.31</v>
      </c>
      <c r="H34" s="13"/>
      <c r="I34" s="24">
        <f t="shared" si="0"/>
        <v>75325.288893260164</v>
      </c>
    </row>
    <row r="35" spans="1:9" x14ac:dyDescent="0.2">
      <c r="A35" t="s">
        <v>104</v>
      </c>
      <c r="B35" t="s">
        <v>94</v>
      </c>
      <c r="C35" s="2">
        <v>33772.26</v>
      </c>
      <c r="D35" s="2">
        <v>32105.909999999996</v>
      </c>
      <c r="E35" s="2">
        <v>68535.89</v>
      </c>
      <c r="F35" s="2">
        <v>173614.57000000004</v>
      </c>
      <c r="G35" s="2">
        <v>308028.63</v>
      </c>
      <c r="H35" s="13"/>
      <c r="I35" s="24">
        <f t="shared" si="0"/>
        <v>39295.863952034815</v>
      </c>
    </row>
    <row r="36" spans="1:9" x14ac:dyDescent="0.2">
      <c r="A36" t="s">
        <v>105</v>
      </c>
      <c r="B36" t="s">
        <v>95</v>
      </c>
      <c r="C36" s="2">
        <v>538502.56999999995</v>
      </c>
      <c r="D36" s="2">
        <v>1890925.0500000003</v>
      </c>
      <c r="E36" s="2">
        <v>3060679.830000001</v>
      </c>
      <c r="F36" s="2">
        <v>4740268.4500000011</v>
      </c>
      <c r="G36" s="2">
        <v>10230375.900000002</v>
      </c>
      <c r="H36" s="13"/>
      <c r="I36" s="24">
        <f t="shared" si="0"/>
        <v>1072910.7822420835</v>
      </c>
    </row>
    <row r="37" spans="1:9" x14ac:dyDescent="0.2">
      <c r="A37" t="s">
        <v>16</v>
      </c>
      <c r="B37" t="s">
        <v>96</v>
      </c>
      <c r="C37" s="2">
        <v>93812.529999999984</v>
      </c>
      <c r="D37" s="2">
        <v>114788.48</v>
      </c>
      <c r="E37" s="2">
        <v>156624.5</v>
      </c>
      <c r="F37" s="2">
        <v>86408.47</v>
      </c>
      <c r="G37" s="2">
        <v>451633.98</v>
      </c>
      <c r="H37" s="13"/>
      <c r="I37" s="24">
        <f t="shared" si="0"/>
        <v>19557.664321741438</v>
      </c>
    </row>
    <row r="38" spans="1:9" x14ac:dyDescent="0.2">
      <c r="A38" t="s">
        <v>133</v>
      </c>
      <c r="B38" t="s">
        <v>134</v>
      </c>
      <c r="C38" s="2">
        <v>229014.53</v>
      </c>
      <c r="D38" s="2">
        <v>8848.07</v>
      </c>
      <c r="E38" s="2">
        <v>37403.9</v>
      </c>
      <c r="F38" s="2">
        <v>93026.35</v>
      </c>
      <c r="G38" s="2">
        <v>368292.85</v>
      </c>
      <c r="H38" s="13"/>
      <c r="I38" s="24">
        <f t="shared" si="0"/>
        <v>21055.553076878128</v>
      </c>
    </row>
    <row r="39" spans="1:9" x14ac:dyDescent="0.2">
      <c r="A39" t="s">
        <v>125</v>
      </c>
      <c r="B39" t="s">
        <v>126</v>
      </c>
      <c r="C39" s="2">
        <v>5271.2000000000007</v>
      </c>
      <c r="D39" s="2">
        <v>22191.019999999997</v>
      </c>
      <c r="E39" s="2">
        <v>53959.159999999996</v>
      </c>
      <c r="F39" s="2">
        <v>157833.89000000001</v>
      </c>
      <c r="G39" s="2">
        <v>239255.27000000002</v>
      </c>
      <c r="H39" s="13"/>
      <c r="I39" s="24">
        <f t="shared" si="0"/>
        <v>35724.070096538715</v>
      </c>
    </row>
    <row r="40" spans="1:9" x14ac:dyDescent="0.2">
      <c r="A40" t="s">
        <v>158</v>
      </c>
      <c r="B40" t="s">
        <v>79</v>
      </c>
      <c r="C40" s="2">
        <v>660801.74</v>
      </c>
      <c r="D40" s="2">
        <v>398124.75</v>
      </c>
      <c r="E40" s="2">
        <v>1491502.8300000008</v>
      </c>
      <c r="F40" s="2">
        <v>2201625.3999999994</v>
      </c>
      <c r="G40" s="2">
        <v>4752054.7200000007</v>
      </c>
      <c r="H40" s="13"/>
      <c r="I40" s="24">
        <f t="shared" si="0"/>
        <v>498315.15979185491</v>
      </c>
    </row>
    <row r="41" spans="1:9" x14ac:dyDescent="0.2">
      <c r="A41" t="s">
        <v>17</v>
      </c>
      <c r="B41" t="s">
        <v>97</v>
      </c>
      <c r="C41" s="2">
        <v>215668.11000000002</v>
      </c>
      <c r="D41" s="2">
        <v>814617.92</v>
      </c>
      <c r="E41" s="2">
        <v>913888.78000000014</v>
      </c>
      <c r="F41" s="2">
        <v>379300.98000000004</v>
      </c>
      <c r="G41" s="2">
        <v>2323475.79</v>
      </c>
      <c r="H41" s="13"/>
      <c r="I41" s="24">
        <f t="shared" si="0"/>
        <v>85850.857488248104</v>
      </c>
    </row>
    <row r="42" spans="1:9" x14ac:dyDescent="0.2">
      <c r="A42" t="s">
        <v>18</v>
      </c>
      <c r="B42" t="s">
        <v>98</v>
      </c>
      <c r="C42" s="2">
        <v>60671.119999999995</v>
      </c>
      <c r="D42" s="2">
        <v>109832.2</v>
      </c>
      <c r="E42" s="2">
        <v>282999.16999999993</v>
      </c>
      <c r="F42" s="2">
        <v>244357.59999999992</v>
      </c>
      <c r="G42" s="2">
        <v>697860.08999999985</v>
      </c>
      <c r="H42" s="13"/>
      <c r="I42" s="24">
        <f t="shared" si="0"/>
        <v>55307.817801499819</v>
      </c>
    </row>
    <row r="43" spans="1:9" x14ac:dyDescent="0.2">
      <c r="A43" t="s">
        <v>58</v>
      </c>
      <c r="B43" t="s">
        <v>99</v>
      </c>
      <c r="C43" s="2">
        <v>948.48</v>
      </c>
      <c r="D43" s="2">
        <v>55202.41</v>
      </c>
      <c r="E43" s="2">
        <v>64274.73</v>
      </c>
      <c r="F43" s="2">
        <v>196736.69999999995</v>
      </c>
      <c r="G43" s="2">
        <v>317162.31999999995</v>
      </c>
      <c r="I43" s="24">
        <f t="shared" si="0"/>
        <v>44529.319155484962</v>
      </c>
    </row>
    <row r="44" spans="1:9" x14ac:dyDescent="0.2">
      <c r="A44" t="s">
        <v>106</v>
      </c>
      <c r="B44" t="s">
        <v>100</v>
      </c>
      <c r="C44" s="2">
        <v>111785.7</v>
      </c>
      <c r="D44" s="2">
        <v>359278.95999999996</v>
      </c>
      <c r="E44" s="2">
        <v>371418.08999999979</v>
      </c>
      <c r="F44" s="2">
        <v>2533676.0200000005</v>
      </c>
      <c r="G44" s="2">
        <v>3376158.7700000005</v>
      </c>
      <c r="I44" s="24">
        <f t="shared" si="0"/>
        <v>573471.38653428131</v>
      </c>
    </row>
    <row r="45" spans="1:9" x14ac:dyDescent="0.2">
      <c r="A45" t="s">
        <v>0</v>
      </c>
      <c r="C45" s="2">
        <v>4232127.62</v>
      </c>
      <c r="D45" s="2">
        <v>8672657.5899999999</v>
      </c>
      <c r="E45" s="2">
        <v>14083438.489999998</v>
      </c>
      <c r="F45" s="2">
        <v>29872666.369999994</v>
      </c>
      <c r="G45" s="2">
        <v>56860890.070000008</v>
      </c>
    </row>
  </sheetData>
  <conditionalFormatting sqref="D4">
    <cfRule type="cellIs" dxfId="4" priority="3" operator="notEqual">
      <formula>0</formula>
    </cfRule>
  </conditionalFormatting>
  <printOptions horizontalCentered="1"/>
  <pageMargins left="0.2" right="0.2" top="0.75" bottom="0.5" header="0.05" footer="0.05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4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28515625" defaultRowHeight="12.75" x14ac:dyDescent="0.2"/>
  <cols>
    <col min="1" max="1" width="34.42578125" style="10" bestFit="1" customWidth="1"/>
    <col min="2" max="17" width="14.28515625" style="10" customWidth="1"/>
    <col min="18" max="16384" width="9.28515625" style="10"/>
  </cols>
  <sheetData>
    <row r="1" spans="1:17" x14ac:dyDescent="0.2">
      <c r="A1" s="9" t="s">
        <v>25</v>
      </c>
    </row>
    <row r="2" spans="1:17" x14ac:dyDescent="0.2">
      <c r="A2" s="10" t="s">
        <v>157</v>
      </c>
      <c r="B2" s="28" t="s">
        <v>23</v>
      </c>
      <c r="C2" s="28"/>
      <c r="D2" s="28"/>
      <c r="E2" s="28"/>
      <c r="F2" s="29" t="s">
        <v>21</v>
      </c>
      <c r="G2" s="29"/>
      <c r="H2" s="29"/>
      <c r="I2" s="30"/>
      <c r="J2" s="29" t="s">
        <v>22</v>
      </c>
      <c r="K2" s="29"/>
      <c r="L2" s="29"/>
      <c r="M2" s="30"/>
      <c r="N2" s="29" t="s">
        <v>24</v>
      </c>
      <c r="O2" s="29"/>
      <c r="P2" s="29"/>
      <c r="Q2" s="30"/>
    </row>
    <row r="3" spans="1:17" ht="38.25" x14ac:dyDescent="0.2">
      <c r="A3" s="11" t="s">
        <v>54</v>
      </c>
      <c r="B3" s="12" t="s">
        <v>50</v>
      </c>
      <c r="C3" s="12" t="s">
        <v>52</v>
      </c>
      <c r="D3" s="12" t="s">
        <v>51</v>
      </c>
      <c r="E3" s="12" t="s">
        <v>53</v>
      </c>
      <c r="F3" s="12" t="s">
        <v>50</v>
      </c>
      <c r="G3" s="12" t="s">
        <v>52</v>
      </c>
      <c r="H3" s="12" t="s">
        <v>51</v>
      </c>
      <c r="I3" s="12" t="s">
        <v>53</v>
      </c>
      <c r="J3" s="12" t="s">
        <v>50</v>
      </c>
      <c r="K3" s="12" t="s">
        <v>52</v>
      </c>
      <c r="L3" s="12" t="s">
        <v>51</v>
      </c>
      <c r="M3" s="12" t="s">
        <v>53</v>
      </c>
      <c r="N3" s="12" t="s">
        <v>50</v>
      </c>
      <c r="O3" s="12" t="s">
        <v>52</v>
      </c>
      <c r="P3" s="12" t="s">
        <v>51</v>
      </c>
      <c r="Q3" s="12" t="s">
        <v>53</v>
      </c>
    </row>
    <row r="4" spans="1:17" x14ac:dyDescent="0.2">
      <c r="A4" s="13" t="s">
        <v>26</v>
      </c>
      <c r="B4" s="14">
        <v>11847.63</v>
      </c>
      <c r="C4" s="15">
        <v>0</v>
      </c>
      <c r="D4" s="16"/>
      <c r="E4" s="17"/>
      <c r="F4" s="14">
        <v>62915.29</v>
      </c>
      <c r="G4" s="15">
        <v>0</v>
      </c>
      <c r="H4" s="16"/>
      <c r="I4" s="17"/>
      <c r="J4" s="14">
        <v>19079.93</v>
      </c>
      <c r="K4" s="15">
        <v>0</v>
      </c>
      <c r="L4" s="16"/>
      <c r="M4" s="17"/>
      <c r="N4" s="14">
        <v>134134.32999999999</v>
      </c>
      <c r="O4" s="15">
        <v>0</v>
      </c>
      <c r="P4" s="16"/>
      <c r="Q4" s="17"/>
    </row>
    <row r="5" spans="1:17" x14ac:dyDescent="0.2">
      <c r="A5" s="13" t="s">
        <v>27</v>
      </c>
      <c r="B5" s="14">
        <v>10917.31</v>
      </c>
      <c r="C5" s="15">
        <v>0</v>
      </c>
      <c r="D5" s="16"/>
      <c r="E5" s="17"/>
      <c r="F5" s="14">
        <v>66600.800000000003</v>
      </c>
      <c r="G5" s="15">
        <v>0</v>
      </c>
      <c r="H5" s="16"/>
      <c r="I5" s="17"/>
      <c r="J5" s="14">
        <v>20490.12</v>
      </c>
      <c r="K5" s="15">
        <v>0</v>
      </c>
      <c r="L5" s="16"/>
      <c r="M5" s="17"/>
      <c r="N5" s="14">
        <v>293074.09000000003</v>
      </c>
      <c r="O5" s="15">
        <v>0</v>
      </c>
      <c r="P5" s="16"/>
      <c r="Q5" s="17"/>
    </row>
    <row r="6" spans="1:17" x14ac:dyDescent="0.2">
      <c r="A6" s="13" t="s">
        <v>28</v>
      </c>
      <c r="B6" s="14">
        <v>828</v>
      </c>
      <c r="C6" s="15">
        <v>0</v>
      </c>
      <c r="D6" s="16"/>
      <c r="E6" s="17"/>
      <c r="F6" s="14">
        <v>92649.27</v>
      </c>
      <c r="G6" s="15">
        <v>0</v>
      </c>
      <c r="H6" s="16"/>
      <c r="I6" s="17"/>
      <c r="J6" s="14">
        <v>12975</v>
      </c>
      <c r="K6" s="15">
        <v>0</v>
      </c>
      <c r="L6" s="16"/>
      <c r="M6" s="17"/>
      <c r="N6" s="14">
        <v>7806.75</v>
      </c>
      <c r="O6" s="15">
        <v>0</v>
      </c>
      <c r="P6" s="16"/>
      <c r="Q6" s="17"/>
    </row>
    <row r="7" spans="1:17" x14ac:dyDescent="0.2">
      <c r="A7" s="13" t="s">
        <v>29</v>
      </c>
      <c r="B7" s="14">
        <v>15179.57</v>
      </c>
      <c r="C7" s="15">
        <v>0</v>
      </c>
      <c r="D7" s="16"/>
      <c r="E7" s="17"/>
      <c r="F7" s="14">
        <v>33445.230000000003</v>
      </c>
      <c r="G7" s="15">
        <v>0</v>
      </c>
      <c r="H7" s="16"/>
      <c r="I7" s="17"/>
      <c r="J7" s="14">
        <v>33482.25</v>
      </c>
      <c r="K7" s="15">
        <v>0</v>
      </c>
      <c r="L7" s="16"/>
      <c r="M7" s="17"/>
      <c r="N7" s="14">
        <v>53201.86</v>
      </c>
      <c r="O7" s="15">
        <v>0</v>
      </c>
      <c r="P7" s="16"/>
      <c r="Q7" s="17"/>
    </row>
    <row r="8" spans="1:17" x14ac:dyDescent="0.2">
      <c r="A8" s="13" t="s">
        <v>63</v>
      </c>
      <c r="B8" s="14">
        <v>0</v>
      </c>
      <c r="C8" s="15">
        <v>0</v>
      </c>
      <c r="D8" s="16"/>
      <c r="E8" s="17"/>
      <c r="F8" s="14">
        <v>0</v>
      </c>
      <c r="G8" s="15">
        <v>0</v>
      </c>
      <c r="H8" s="16"/>
      <c r="I8" s="17"/>
      <c r="J8" s="14">
        <v>0</v>
      </c>
      <c r="K8" s="15">
        <v>0</v>
      </c>
      <c r="L8" s="16"/>
      <c r="M8" s="17"/>
      <c r="N8" s="14">
        <v>0</v>
      </c>
      <c r="O8" s="15">
        <v>0</v>
      </c>
      <c r="P8" s="16"/>
      <c r="Q8" s="17"/>
    </row>
    <row r="9" spans="1:17" x14ac:dyDescent="0.2">
      <c r="A9" s="13" t="s">
        <v>30</v>
      </c>
      <c r="B9" s="14">
        <v>21844.639999999999</v>
      </c>
      <c r="C9" s="15">
        <v>0</v>
      </c>
      <c r="D9" s="16"/>
      <c r="E9" s="17"/>
      <c r="F9" s="14">
        <v>58730.87</v>
      </c>
      <c r="G9" s="15">
        <v>0</v>
      </c>
      <c r="H9" s="16"/>
      <c r="I9" s="17"/>
      <c r="J9" s="14">
        <v>69955.03</v>
      </c>
      <c r="K9" s="15">
        <v>0</v>
      </c>
      <c r="L9" s="16"/>
      <c r="M9" s="17"/>
      <c r="N9" s="14">
        <v>75728.61</v>
      </c>
      <c r="O9" s="15">
        <v>0</v>
      </c>
      <c r="P9" s="16"/>
      <c r="Q9" s="17"/>
    </row>
    <row r="10" spans="1:17" x14ac:dyDescent="0.2">
      <c r="A10" s="13" t="s">
        <v>31</v>
      </c>
      <c r="B10" s="14">
        <v>27703.05</v>
      </c>
      <c r="C10" s="15">
        <v>0</v>
      </c>
      <c r="D10" s="16"/>
      <c r="E10" s="17"/>
      <c r="F10" s="14">
        <v>30645.23</v>
      </c>
      <c r="G10" s="15">
        <v>0</v>
      </c>
      <c r="H10" s="16"/>
      <c r="I10" s="17"/>
      <c r="J10" s="14">
        <v>43633.49</v>
      </c>
      <c r="K10" s="15">
        <v>0</v>
      </c>
      <c r="L10" s="16"/>
      <c r="M10" s="17"/>
      <c r="N10" s="14">
        <v>16335.85</v>
      </c>
      <c r="O10" s="15">
        <v>0</v>
      </c>
      <c r="P10" s="16"/>
      <c r="Q10" s="17"/>
    </row>
    <row r="11" spans="1:17" x14ac:dyDescent="0.2">
      <c r="A11" s="13" t="s">
        <v>71</v>
      </c>
      <c r="B11" s="14">
        <v>906.23</v>
      </c>
      <c r="C11" s="15">
        <v>0</v>
      </c>
      <c r="D11" s="16"/>
      <c r="E11" s="17"/>
      <c r="F11" s="14">
        <v>75805.279999999999</v>
      </c>
      <c r="G11" s="15">
        <v>0</v>
      </c>
      <c r="H11" s="16"/>
      <c r="I11" s="17"/>
      <c r="J11" s="14">
        <v>8947.4599999999991</v>
      </c>
      <c r="K11" s="15">
        <v>0</v>
      </c>
      <c r="L11" s="16"/>
      <c r="M11" s="17"/>
      <c r="N11" s="14">
        <v>9487.3799999999992</v>
      </c>
      <c r="O11" s="15">
        <v>0</v>
      </c>
      <c r="P11" s="16"/>
      <c r="Q11" s="17"/>
    </row>
    <row r="12" spans="1:17" x14ac:dyDescent="0.2">
      <c r="A12" s="13" t="s">
        <v>32</v>
      </c>
      <c r="B12" s="14">
        <v>101655.74</v>
      </c>
      <c r="C12" s="15">
        <v>0</v>
      </c>
      <c r="D12" s="16"/>
      <c r="E12" s="17"/>
      <c r="F12" s="14">
        <v>101959.58</v>
      </c>
      <c r="G12" s="15">
        <v>0</v>
      </c>
      <c r="H12" s="16"/>
      <c r="I12" s="17"/>
      <c r="J12" s="14">
        <v>229608.46</v>
      </c>
      <c r="K12" s="15">
        <v>0</v>
      </c>
      <c r="L12" s="16"/>
      <c r="M12" s="17"/>
      <c r="N12" s="14">
        <v>251258.97</v>
      </c>
      <c r="O12" s="15">
        <v>0</v>
      </c>
      <c r="P12" s="16"/>
      <c r="Q12" s="17"/>
    </row>
    <row r="13" spans="1:17" x14ac:dyDescent="0.2">
      <c r="A13" s="13" t="s">
        <v>33</v>
      </c>
      <c r="B13" s="14">
        <v>1722.02</v>
      </c>
      <c r="C13" s="15">
        <v>0</v>
      </c>
      <c r="D13" s="16"/>
      <c r="E13" s="17"/>
      <c r="F13" s="14">
        <v>12611.64</v>
      </c>
      <c r="G13" s="15">
        <v>0</v>
      </c>
      <c r="H13" s="16"/>
      <c r="I13" s="17"/>
      <c r="J13" s="14">
        <v>13590.3</v>
      </c>
      <c r="K13" s="15">
        <v>0</v>
      </c>
      <c r="L13" s="16"/>
      <c r="M13" s="17"/>
      <c r="N13" s="14">
        <v>4538.54</v>
      </c>
      <c r="O13" s="15">
        <v>0</v>
      </c>
      <c r="P13" s="16"/>
      <c r="Q13" s="17"/>
    </row>
    <row r="14" spans="1:17" x14ac:dyDescent="0.2">
      <c r="A14" s="13" t="s">
        <v>34</v>
      </c>
      <c r="B14" s="14">
        <v>46132.39</v>
      </c>
      <c r="C14" s="15">
        <v>0</v>
      </c>
      <c r="D14" s="16"/>
      <c r="E14" s="17"/>
      <c r="F14" s="14">
        <v>155018.96</v>
      </c>
      <c r="G14" s="15">
        <v>0</v>
      </c>
      <c r="H14" s="16"/>
      <c r="I14" s="17"/>
      <c r="J14" s="14">
        <v>127336.21</v>
      </c>
      <c r="K14" s="15">
        <v>0</v>
      </c>
      <c r="L14" s="16"/>
      <c r="M14" s="17"/>
      <c r="N14" s="14">
        <v>85554.15</v>
      </c>
      <c r="O14" s="15">
        <v>0</v>
      </c>
      <c r="P14" s="16"/>
      <c r="Q14" s="17"/>
    </row>
    <row r="15" spans="1:17" x14ac:dyDescent="0.2">
      <c r="A15" s="13" t="s">
        <v>108</v>
      </c>
      <c r="B15" s="14">
        <v>1777.09</v>
      </c>
      <c r="C15" s="15">
        <v>0</v>
      </c>
      <c r="D15" s="16"/>
      <c r="E15" s="17"/>
      <c r="F15" s="14">
        <v>2234.87</v>
      </c>
      <c r="G15" s="15">
        <v>0</v>
      </c>
      <c r="H15" s="16"/>
      <c r="I15" s="17"/>
      <c r="J15" s="14">
        <v>4847.7700000000004</v>
      </c>
      <c r="K15" s="15">
        <v>0</v>
      </c>
      <c r="L15" s="16"/>
      <c r="M15" s="17"/>
      <c r="N15" s="14">
        <v>6181.85</v>
      </c>
      <c r="O15" s="15">
        <v>0</v>
      </c>
      <c r="P15" s="16"/>
      <c r="Q15" s="17"/>
    </row>
    <row r="16" spans="1:17" x14ac:dyDescent="0.2">
      <c r="A16" s="13" t="s">
        <v>35</v>
      </c>
      <c r="B16" s="14">
        <v>0</v>
      </c>
      <c r="C16" s="15">
        <v>0</v>
      </c>
      <c r="D16" s="16"/>
      <c r="E16" s="17"/>
      <c r="F16" s="14">
        <v>0</v>
      </c>
      <c r="G16" s="15">
        <v>0</v>
      </c>
      <c r="H16" s="16"/>
      <c r="I16" s="17"/>
      <c r="J16" s="14">
        <v>0</v>
      </c>
      <c r="K16" s="15">
        <v>0</v>
      </c>
      <c r="L16" s="16"/>
      <c r="M16" s="17"/>
      <c r="N16" s="14">
        <v>0</v>
      </c>
      <c r="O16" s="15">
        <v>0</v>
      </c>
      <c r="P16" s="16"/>
      <c r="Q16" s="17"/>
    </row>
    <row r="17" spans="1:17" x14ac:dyDescent="0.2">
      <c r="A17" s="13" t="s">
        <v>109</v>
      </c>
      <c r="B17" s="14">
        <v>1734.35</v>
      </c>
      <c r="C17" s="15">
        <v>0</v>
      </c>
      <c r="D17" s="16"/>
      <c r="E17" s="17"/>
      <c r="F17" s="14">
        <v>463.42</v>
      </c>
      <c r="G17" s="15">
        <v>0</v>
      </c>
      <c r="H17" s="16"/>
      <c r="I17" s="17"/>
      <c r="J17" s="14">
        <v>1357.32</v>
      </c>
      <c r="K17" s="15">
        <v>0</v>
      </c>
      <c r="L17" s="16"/>
      <c r="M17" s="17"/>
      <c r="N17" s="14">
        <v>3935.62</v>
      </c>
      <c r="O17" s="15">
        <v>0</v>
      </c>
      <c r="P17" s="16"/>
      <c r="Q17" s="17"/>
    </row>
    <row r="18" spans="1:17" x14ac:dyDescent="0.2">
      <c r="A18" s="13" t="s">
        <v>36</v>
      </c>
      <c r="B18" s="14">
        <v>14595.06</v>
      </c>
      <c r="C18" s="15">
        <v>0</v>
      </c>
      <c r="D18" s="16"/>
      <c r="E18" s="17"/>
      <c r="F18" s="14">
        <v>29579.56</v>
      </c>
      <c r="G18" s="15">
        <v>0</v>
      </c>
      <c r="H18" s="16"/>
      <c r="I18" s="17"/>
      <c r="J18" s="14">
        <v>25367.69</v>
      </c>
      <c r="K18" s="15">
        <v>0</v>
      </c>
      <c r="L18" s="16"/>
      <c r="M18" s="17"/>
      <c r="N18" s="14">
        <v>145288.34</v>
      </c>
      <c r="O18" s="15">
        <v>0</v>
      </c>
      <c r="P18" s="16"/>
      <c r="Q18" s="17"/>
    </row>
    <row r="19" spans="1:17" x14ac:dyDescent="0.2">
      <c r="A19" s="13" t="s">
        <v>64</v>
      </c>
      <c r="B19" s="14">
        <v>10061.39</v>
      </c>
      <c r="C19" s="15">
        <v>0</v>
      </c>
      <c r="D19" s="16"/>
      <c r="E19" s="17"/>
      <c r="F19" s="14">
        <v>69976.34</v>
      </c>
      <c r="G19" s="15">
        <v>0</v>
      </c>
      <c r="H19" s="16"/>
      <c r="I19" s="17"/>
      <c r="J19" s="14">
        <v>31967.599999999999</v>
      </c>
      <c r="K19" s="15">
        <v>0</v>
      </c>
      <c r="L19" s="16"/>
      <c r="M19" s="17"/>
      <c r="N19" s="14">
        <v>225452.3</v>
      </c>
      <c r="O19" s="15">
        <v>0</v>
      </c>
      <c r="P19" s="16"/>
      <c r="Q19" s="17"/>
    </row>
    <row r="20" spans="1:17" x14ac:dyDescent="0.2">
      <c r="A20" s="13" t="s">
        <v>37</v>
      </c>
      <c r="B20" s="14">
        <v>77251.09</v>
      </c>
      <c r="C20" s="15">
        <v>0</v>
      </c>
      <c r="D20" s="16"/>
      <c r="E20" s="17"/>
      <c r="F20" s="14">
        <v>295247.08</v>
      </c>
      <c r="G20" s="15">
        <v>0</v>
      </c>
      <c r="H20" s="16"/>
      <c r="I20" s="17"/>
      <c r="J20" s="14">
        <v>178225</v>
      </c>
      <c r="K20" s="15">
        <v>0</v>
      </c>
      <c r="L20" s="16"/>
      <c r="M20" s="17"/>
      <c r="N20" s="14">
        <v>753687.89</v>
      </c>
      <c r="O20" s="15">
        <v>0</v>
      </c>
      <c r="P20" s="16"/>
      <c r="Q20" s="17"/>
    </row>
    <row r="21" spans="1:17" x14ac:dyDescent="0.2">
      <c r="A21" s="13" t="s">
        <v>110</v>
      </c>
      <c r="B21" s="14">
        <v>67420.67</v>
      </c>
      <c r="C21" s="15">
        <v>0</v>
      </c>
      <c r="D21" s="16"/>
      <c r="E21" s="17"/>
      <c r="F21" s="14">
        <v>309161.12</v>
      </c>
      <c r="G21" s="15">
        <v>0</v>
      </c>
      <c r="H21" s="16"/>
      <c r="I21" s="17"/>
      <c r="J21" s="14">
        <v>62608.04</v>
      </c>
      <c r="K21" s="15">
        <v>0</v>
      </c>
      <c r="L21" s="16"/>
      <c r="M21" s="17"/>
      <c r="N21" s="14">
        <v>84590.14</v>
      </c>
      <c r="O21" s="15">
        <v>0</v>
      </c>
      <c r="P21" s="16"/>
      <c r="Q21" s="17"/>
    </row>
    <row r="22" spans="1:17" x14ac:dyDescent="0.2">
      <c r="A22" s="13" t="s">
        <v>38</v>
      </c>
      <c r="B22" s="14">
        <v>20485.560000000001</v>
      </c>
      <c r="C22" s="15">
        <v>0</v>
      </c>
      <c r="D22" s="16"/>
      <c r="E22" s="17"/>
      <c r="F22" s="14">
        <v>46927.64</v>
      </c>
      <c r="G22" s="15">
        <v>0</v>
      </c>
      <c r="H22" s="16"/>
      <c r="I22" s="17"/>
      <c r="J22" s="14">
        <v>42496.19</v>
      </c>
      <c r="K22" s="15">
        <v>0</v>
      </c>
      <c r="L22" s="16"/>
      <c r="M22" s="17"/>
      <c r="N22" s="14">
        <v>45472.51</v>
      </c>
      <c r="O22" s="15">
        <v>0</v>
      </c>
      <c r="P22" s="16"/>
      <c r="Q22" s="17"/>
    </row>
    <row r="23" spans="1:17" x14ac:dyDescent="0.2">
      <c r="A23" s="13" t="s">
        <v>153</v>
      </c>
      <c r="B23" s="14">
        <v>11888.22</v>
      </c>
      <c r="C23" s="15">
        <v>0</v>
      </c>
      <c r="D23" s="16"/>
      <c r="E23" s="17"/>
      <c r="F23" s="14">
        <v>48796.82</v>
      </c>
      <c r="G23" s="15">
        <v>0</v>
      </c>
      <c r="H23" s="16"/>
      <c r="I23" s="17"/>
      <c r="J23" s="14">
        <v>27253.64</v>
      </c>
      <c r="K23" s="15">
        <v>0</v>
      </c>
      <c r="L23" s="16"/>
      <c r="M23" s="17"/>
      <c r="N23" s="14">
        <v>286643.74</v>
      </c>
      <c r="O23" s="15">
        <v>0</v>
      </c>
      <c r="P23" s="16"/>
      <c r="Q23" s="17"/>
    </row>
    <row r="24" spans="1:17" x14ac:dyDescent="0.2">
      <c r="A24" s="13" t="s">
        <v>65</v>
      </c>
      <c r="B24" s="14">
        <v>11144.06</v>
      </c>
      <c r="C24" s="15">
        <v>0</v>
      </c>
      <c r="D24" s="16"/>
      <c r="E24" s="17"/>
      <c r="F24" s="14">
        <v>53655.24</v>
      </c>
      <c r="G24" s="15">
        <v>0</v>
      </c>
      <c r="H24" s="16"/>
      <c r="I24" s="17"/>
      <c r="J24" s="14">
        <v>62021.06</v>
      </c>
      <c r="K24" s="15">
        <v>0</v>
      </c>
      <c r="L24" s="16"/>
      <c r="M24" s="17"/>
      <c r="N24" s="14">
        <v>286697.12</v>
      </c>
      <c r="O24" s="15">
        <v>0</v>
      </c>
      <c r="P24" s="16"/>
      <c r="Q24" s="17"/>
    </row>
    <row r="25" spans="1:17" x14ac:dyDescent="0.2">
      <c r="A25" s="13" t="s">
        <v>39</v>
      </c>
      <c r="B25" s="14">
        <v>171777.67</v>
      </c>
      <c r="C25" s="15">
        <v>0</v>
      </c>
      <c r="D25" s="16"/>
      <c r="E25" s="17"/>
      <c r="F25" s="14">
        <v>184506.9</v>
      </c>
      <c r="G25" s="15">
        <v>0</v>
      </c>
      <c r="H25" s="16"/>
      <c r="I25" s="17"/>
      <c r="J25" s="14">
        <v>226362.73</v>
      </c>
      <c r="K25" s="15">
        <v>0</v>
      </c>
      <c r="L25" s="16"/>
      <c r="M25" s="17"/>
      <c r="N25" s="14">
        <v>334700.18</v>
      </c>
      <c r="O25" s="15">
        <v>0</v>
      </c>
      <c r="P25" s="16"/>
      <c r="Q25" s="17"/>
    </row>
    <row r="26" spans="1:17" x14ac:dyDescent="0.2">
      <c r="A26" s="13" t="s">
        <v>40</v>
      </c>
      <c r="B26" s="14">
        <v>7232.68</v>
      </c>
      <c r="C26" s="15">
        <v>0</v>
      </c>
      <c r="D26" s="16"/>
      <c r="E26" s="17"/>
      <c r="F26" s="14">
        <v>41478.86</v>
      </c>
      <c r="G26" s="15">
        <v>0</v>
      </c>
      <c r="H26" s="16"/>
      <c r="I26" s="17"/>
      <c r="J26" s="14">
        <v>43146.49</v>
      </c>
      <c r="K26" s="15">
        <v>0</v>
      </c>
      <c r="L26" s="16"/>
      <c r="M26" s="17"/>
      <c r="N26" s="14">
        <v>19892.97</v>
      </c>
      <c r="O26" s="15">
        <v>0</v>
      </c>
      <c r="P26" s="16"/>
      <c r="Q26" s="17"/>
    </row>
    <row r="27" spans="1:17" x14ac:dyDescent="0.2">
      <c r="A27" s="13" t="s">
        <v>41</v>
      </c>
      <c r="B27" s="14">
        <v>42902.18</v>
      </c>
      <c r="C27" s="15">
        <v>0</v>
      </c>
      <c r="D27" s="16"/>
      <c r="E27" s="17"/>
      <c r="F27" s="14">
        <v>157423.67999999999</v>
      </c>
      <c r="G27" s="15">
        <v>0</v>
      </c>
      <c r="H27" s="16"/>
      <c r="I27" s="17"/>
      <c r="J27" s="14">
        <v>210021.47</v>
      </c>
      <c r="K27" s="15">
        <v>0</v>
      </c>
      <c r="L27" s="16"/>
      <c r="M27" s="17"/>
      <c r="N27" s="14">
        <v>747196.83</v>
      </c>
      <c r="O27" s="15">
        <v>0</v>
      </c>
      <c r="P27" s="16"/>
      <c r="Q27" s="17"/>
    </row>
    <row r="28" spans="1:17" x14ac:dyDescent="0.2">
      <c r="A28" s="13" t="s">
        <v>70</v>
      </c>
      <c r="B28" s="14">
        <v>0</v>
      </c>
      <c r="C28" s="15">
        <v>0</v>
      </c>
      <c r="D28" s="16"/>
      <c r="E28" s="17"/>
      <c r="F28" s="14">
        <v>54.71</v>
      </c>
      <c r="G28" s="15">
        <v>0</v>
      </c>
      <c r="H28" s="16"/>
      <c r="I28" s="17"/>
      <c r="J28" s="14">
        <v>5903.35</v>
      </c>
      <c r="K28" s="15">
        <v>0</v>
      </c>
      <c r="L28" s="16"/>
      <c r="M28" s="17"/>
      <c r="N28" s="14">
        <v>6413.09</v>
      </c>
      <c r="O28" s="15">
        <v>0</v>
      </c>
      <c r="P28" s="16"/>
      <c r="Q28" s="17"/>
    </row>
    <row r="29" spans="1:17" x14ac:dyDescent="0.2">
      <c r="A29" s="13" t="s">
        <v>42</v>
      </c>
      <c r="B29" s="14">
        <v>12729.35</v>
      </c>
      <c r="C29" s="15">
        <v>0</v>
      </c>
      <c r="D29" s="16"/>
      <c r="E29" s="17"/>
      <c r="F29" s="14">
        <v>45753.64</v>
      </c>
      <c r="G29" s="15">
        <v>0</v>
      </c>
      <c r="H29" s="16"/>
      <c r="I29" s="17"/>
      <c r="J29" s="14">
        <v>33958.67</v>
      </c>
      <c r="K29" s="15">
        <v>0</v>
      </c>
      <c r="L29" s="16"/>
      <c r="M29" s="17"/>
      <c r="N29" s="14">
        <v>31018.46</v>
      </c>
      <c r="O29" s="15">
        <v>0</v>
      </c>
      <c r="P29" s="16"/>
      <c r="Q29" s="17"/>
    </row>
    <row r="30" spans="1:17" x14ac:dyDescent="0.2">
      <c r="A30" s="13" t="s">
        <v>155</v>
      </c>
      <c r="B30" s="14">
        <v>41989.45</v>
      </c>
      <c r="C30" s="15">
        <v>0</v>
      </c>
      <c r="D30" s="16"/>
      <c r="E30" s="17"/>
      <c r="F30" s="14">
        <v>139934.75</v>
      </c>
      <c r="G30" s="15">
        <v>0</v>
      </c>
      <c r="H30" s="16"/>
      <c r="I30" s="17"/>
      <c r="J30" s="14">
        <v>76079.42</v>
      </c>
      <c r="K30" s="15">
        <v>0</v>
      </c>
      <c r="L30" s="16"/>
      <c r="M30" s="17"/>
      <c r="N30" s="14">
        <v>183729.62</v>
      </c>
      <c r="O30" s="15">
        <v>0</v>
      </c>
      <c r="P30" s="16"/>
      <c r="Q30" s="17"/>
    </row>
    <row r="31" spans="1:17" x14ac:dyDescent="0.2">
      <c r="A31" s="13" t="s">
        <v>159</v>
      </c>
      <c r="B31" s="14">
        <v>0</v>
      </c>
      <c r="C31" s="15">
        <v>0</v>
      </c>
      <c r="D31" s="16"/>
      <c r="E31" s="17"/>
      <c r="F31" s="14">
        <v>0</v>
      </c>
      <c r="G31" s="15">
        <v>0</v>
      </c>
      <c r="H31" s="16"/>
      <c r="I31" s="17"/>
      <c r="J31" s="14">
        <v>0</v>
      </c>
      <c r="K31" s="15">
        <v>0</v>
      </c>
      <c r="L31" s="16"/>
      <c r="M31" s="17"/>
      <c r="N31" s="14">
        <v>374.93</v>
      </c>
      <c r="O31" s="15">
        <v>0</v>
      </c>
      <c r="P31" s="16"/>
      <c r="Q31" s="17"/>
    </row>
    <row r="32" spans="1:17" x14ac:dyDescent="0.2">
      <c r="A32" s="13" t="s">
        <v>43</v>
      </c>
      <c r="B32" s="14">
        <v>25967.98</v>
      </c>
      <c r="C32" s="15">
        <v>0</v>
      </c>
      <c r="D32" s="16"/>
      <c r="E32" s="17"/>
      <c r="F32" s="14">
        <v>114095.11</v>
      </c>
      <c r="G32" s="15">
        <v>0</v>
      </c>
      <c r="H32" s="16"/>
      <c r="I32" s="17"/>
      <c r="J32" s="14">
        <v>189713.82</v>
      </c>
      <c r="K32" s="15">
        <v>0</v>
      </c>
      <c r="L32" s="16"/>
      <c r="M32" s="17"/>
      <c r="N32" s="14">
        <v>73872.3</v>
      </c>
      <c r="O32" s="15">
        <v>0</v>
      </c>
      <c r="P32" s="16"/>
      <c r="Q32" s="17"/>
    </row>
    <row r="33" spans="1:17" x14ac:dyDescent="0.2">
      <c r="A33" s="13" t="s">
        <v>44</v>
      </c>
      <c r="B33" s="14">
        <v>1747.31</v>
      </c>
      <c r="C33" s="15">
        <v>0</v>
      </c>
      <c r="D33" s="16"/>
      <c r="E33" s="17"/>
      <c r="F33" s="14">
        <v>12298.47</v>
      </c>
      <c r="G33" s="15">
        <v>0</v>
      </c>
      <c r="H33" s="16"/>
      <c r="I33" s="17"/>
      <c r="J33" s="14">
        <v>2247.25</v>
      </c>
      <c r="K33" s="15">
        <v>0</v>
      </c>
      <c r="L33" s="16"/>
      <c r="M33" s="17"/>
      <c r="N33" s="14">
        <v>73757.17</v>
      </c>
      <c r="O33" s="15">
        <v>0</v>
      </c>
      <c r="P33" s="16"/>
      <c r="Q33" s="17"/>
    </row>
    <row r="34" spans="1:17" x14ac:dyDescent="0.2">
      <c r="A34" s="13" t="s">
        <v>112</v>
      </c>
      <c r="B34" s="14">
        <v>362.35</v>
      </c>
      <c r="C34" s="15">
        <v>0</v>
      </c>
      <c r="D34" s="16"/>
      <c r="E34" s="17"/>
      <c r="F34" s="14">
        <v>3831.57</v>
      </c>
      <c r="G34" s="15">
        <v>0</v>
      </c>
      <c r="H34" s="16"/>
      <c r="I34" s="17"/>
      <c r="J34" s="14">
        <v>398.41</v>
      </c>
      <c r="K34" s="15">
        <v>0</v>
      </c>
      <c r="L34" s="16"/>
      <c r="M34" s="17"/>
      <c r="N34" s="14">
        <v>75325.289999999994</v>
      </c>
      <c r="O34" s="15">
        <v>0</v>
      </c>
      <c r="P34" s="16"/>
      <c r="Q34" s="17"/>
    </row>
    <row r="35" spans="1:17" x14ac:dyDescent="0.2">
      <c r="A35" s="13" t="s">
        <v>113</v>
      </c>
      <c r="B35" s="14">
        <v>11245.23</v>
      </c>
      <c r="C35" s="15">
        <v>0</v>
      </c>
      <c r="D35" s="16"/>
      <c r="E35" s="17"/>
      <c r="F35" s="14">
        <v>14815.56</v>
      </c>
      <c r="G35" s="15">
        <v>0</v>
      </c>
      <c r="H35" s="16"/>
      <c r="I35" s="17"/>
      <c r="J35" s="14">
        <v>16298.18</v>
      </c>
      <c r="K35" s="15">
        <v>0</v>
      </c>
      <c r="L35" s="16"/>
      <c r="M35" s="17"/>
      <c r="N35" s="14">
        <v>39295.86</v>
      </c>
      <c r="O35" s="15">
        <v>0</v>
      </c>
      <c r="P35" s="16"/>
      <c r="Q35" s="17"/>
    </row>
    <row r="36" spans="1:17" x14ac:dyDescent="0.2">
      <c r="A36" s="13" t="s">
        <v>114</v>
      </c>
      <c r="B36" s="14">
        <v>179306.53</v>
      </c>
      <c r="C36" s="15">
        <v>0</v>
      </c>
      <c r="D36" s="16"/>
      <c r="E36" s="17"/>
      <c r="F36" s="14">
        <v>872584.25</v>
      </c>
      <c r="G36" s="15">
        <v>0</v>
      </c>
      <c r="H36" s="16"/>
      <c r="I36" s="17"/>
      <c r="J36" s="14">
        <v>727845.23</v>
      </c>
      <c r="K36" s="15">
        <v>0</v>
      </c>
      <c r="L36" s="16"/>
      <c r="M36" s="17"/>
      <c r="N36" s="14">
        <v>1072910.78</v>
      </c>
      <c r="O36" s="15">
        <v>0</v>
      </c>
      <c r="P36" s="16"/>
      <c r="Q36" s="17"/>
    </row>
    <row r="37" spans="1:17" x14ac:dyDescent="0.2">
      <c r="A37" s="13" t="s">
        <v>45</v>
      </c>
      <c r="B37" s="14">
        <v>31236.99</v>
      </c>
      <c r="C37" s="15">
        <v>0</v>
      </c>
      <c r="D37" s="16"/>
      <c r="E37" s="17"/>
      <c r="F37" s="14">
        <v>52970.17</v>
      </c>
      <c r="G37" s="15">
        <v>0</v>
      </c>
      <c r="H37" s="16"/>
      <c r="I37" s="17"/>
      <c r="J37" s="14">
        <v>37246.1</v>
      </c>
      <c r="K37" s="15">
        <v>0</v>
      </c>
      <c r="L37" s="16"/>
      <c r="M37" s="17"/>
      <c r="N37" s="14">
        <v>19557.66</v>
      </c>
      <c r="O37" s="15">
        <v>0</v>
      </c>
      <c r="P37" s="16"/>
      <c r="Q37" s="17"/>
    </row>
    <row r="38" spans="1:17" x14ac:dyDescent="0.2">
      <c r="A38" s="13" t="s">
        <v>61</v>
      </c>
      <c r="B38" s="14">
        <v>76255.53</v>
      </c>
      <c r="C38" s="15">
        <v>0</v>
      </c>
      <c r="D38" s="16"/>
      <c r="E38" s="17"/>
      <c r="F38" s="14">
        <v>4083.02</v>
      </c>
      <c r="G38" s="15">
        <v>0</v>
      </c>
      <c r="H38" s="16"/>
      <c r="I38" s="17"/>
      <c r="J38" s="14">
        <v>8894.84</v>
      </c>
      <c r="K38" s="15">
        <v>0</v>
      </c>
      <c r="L38" s="16"/>
      <c r="M38" s="17"/>
      <c r="N38" s="14">
        <v>21055.55</v>
      </c>
      <c r="O38" s="15">
        <v>0</v>
      </c>
      <c r="P38" s="16"/>
      <c r="Q38" s="17"/>
    </row>
    <row r="39" spans="1:17" x14ac:dyDescent="0.2">
      <c r="A39" s="13" t="s">
        <v>115</v>
      </c>
      <c r="B39" s="14">
        <v>1755.16</v>
      </c>
      <c r="C39" s="15">
        <v>0</v>
      </c>
      <c r="D39" s="16"/>
      <c r="E39" s="17"/>
      <c r="F39" s="14">
        <v>10240.24</v>
      </c>
      <c r="G39" s="15">
        <v>0</v>
      </c>
      <c r="H39" s="16"/>
      <c r="I39" s="17"/>
      <c r="J39" s="14">
        <v>12831.76</v>
      </c>
      <c r="K39" s="15">
        <v>0</v>
      </c>
      <c r="L39" s="16"/>
      <c r="M39" s="17"/>
      <c r="N39" s="14">
        <v>35724.07</v>
      </c>
      <c r="O39" s="15">
        <v>0</v>
      </c>
      <c r="P39" s="16"/>
      <c r="Q39" s="17"/>
    </row>
    <row r="40" spans="1:17" x14ac:dyDescent="0.2">
      <c r="A40" s="13" t="s">
        <v>46</v>
      </c>
      <c r="B40" s="14">
        <v>0</v>
      </c>
      <c r="C40" s="15">
        <v>0</v>
      </c>
      <c r="D40" s="16"/>
      <c r="E40" s="17"/>
      <c r="F40" s="14">
        <v>0</v>
      </c>
      <c r="G40" s="15">
        <v>0</v>
      </c>
      <c r="H40" s="16"/>
      <c r="I40" s="17"/>
      <c r="J40" s="14">
        <v>0</v>
      </c>
      <c r="K40" s="15">
        <v>0</v>
      </c>
      <c r="L40" s="16"/>
      <c r="M40" s="17"/>
      <c r="N40" s="14">
        <v>0</v>
      </c>
      <c r="O40" s="15">
        <v>0</v>
      </c>
      <c r="P40" s="16"/>
      <c r="Q40" s="17"/>
    </row>
    <row r="41" spans="1:17" x14ac:dyDescent="0.2">
      <c r="A41" s="13" t="s">
        <v>158</v>
      </c>
      <c r="B41" s="14">
        <v>220028.78</v>
      </c>
      <c r="C41" s="15">
        <v>0</v>
      </c>
      <c r="D41" s="16"/>
      <c r="E41" s="17"/>
      <c r="F41" s="14">
        <v>183718.22</v>
      </c>
      <c r="G41" s="15">
        <v>0</v>
      </c>
      <c r="H41" s="16"/>
      <c r="I41" s="17"/>
      <c r="J41" s="14">
        <v>354686.96</v>
      </c>
      <c r="K41" s="15">
        <v>0</v>
      </c>
      <c r="L41" s="16"/>
      <c r="M41" s="17"/>
      <c r="N41" s="14">
        <v>498315.16</v>
      </c>
      <c r="O41" s="15">
        <v>0</v>
      </c>
      <c r="P41" s="16"/>
      <c r="Q41" s="17"/>
    </row>
    <row r="42" spans="1:17" x14ac:dyDescent="0.2">
      <c r="A42" s="13" t="s">
        <v>47</v>
      </c>
      <c r="B42" s="14">
        <v>71811.539999999994</v>
      </c>
      <c r="C42" s="15">
        <v>0</v>
      </c>
      <c r="D42" s="16"/>
      <c r="E42" s="17"/>
      <c r="F42" s="14">
        <v>375912.71</v>
      </c>
      <c r="G42" s="15">
        <v>0</v>
      </c>
      <c r="H42" s="16"/>
      <c r="I42" s="17"/>
      <c r="J42" s="14">
        <v>217327.4</v>
      </c>
      <c r="K42" s="15">
        <v>0</v>
      </c>
      <c r="L42" s="16"/>
      <c r="M42" s="17"/>
      <c r="N42" s="14">
        <v>85850.86</v>
      </c>
      <c r="O42" s="15">
        <v>0</v>
      </c>
      <c r="P42" s="16"/>
      <c r="Q42" s="17"/>
    </row>
    <row r="43" spans="1:17" x14ac:dyDescent="0.2">
      <c r="A43" s="13" t="s">
        <v>48</v>
      </c>
      <c r="B43" s="14">
        <v>20201.810000000001</v>
      </c>
      <c r="C43" s="15">
        <v>0</v>
      </c>
      <c r="D43" s="16"/>
      <c r="E43" s="17"/>
      <c r="F43" s="14">
        <v>50683.05</v>
      </c>
      <c r="G43" s="15">
        <v>0</v>
      </c>
      <c r="H43" s="16"/>
      <c r="I43" s="17"/>
      <c r="J43" s="14">
        <v>67298.64</v>
      </c>
      <c r="K43" s="15">
        <v>0</v>
      </c>
      <c r="L43" s="16"/>
      <c r="M43" s="17"/>
      <c r="N43" s="14">
        <v>55307.82</v>
      </c>
      <c r="O43" s="15">
        <v>0</v>
      </c>
      <c r="P43" s="16"/>
      <c r="Q43" s="17"/>
    </row>
    <row r="44" spans="1:17" x14ac:dyDescent="0.2">
      <c r="A44" s="13" t="s">
        <v>49</v>
      </c>
      <c r="B44" s="14">
        <v>315.82</v>
      </c>
      <c r="C44" s="15">
        <v>0</v>
      </c>
      <c r="D44" s="16"/>
      <c r="E44" s="17"/>
      <c r="F44" s="14">
        <v>25473.64</v>
      </c>
      <c r="G44" s="15">
        <v>0</v>
      </c>
      <c r="H44" s="16"/>
      <c r="I44" s="17"/>
      <c r="J44" s="14">
        <v>15284.86</v>
      </c>
      <c r="K44" s="15">
        <v>0</v>
      </c>
      <c r="L44" s="16"/>
      <c r="M44" s="17"/>
      <c r="N44" s="14">
        <v>44529.32</v>
      </c>
      <c r="O44" s="15">
        <v>0</v>
      </c>
      <c r="P44" s="16"/>
      <c r="Q44" s="17"/>
    </row>
    <row r="45" spans="1:17" x14ac:dyDescent="0.2">
      <c r="A45" s="13" t="s">
        <v>116</v>
      </c>
      <c r="B45" s="14">
        <v>37221.56</v>
      </c>
      <c r="C45" s="15">
        <v>0</v>
      </c>
      <c r="D45" s="16"/>
      <c r="E45" s="17"/>
      <c r="F45" s="14">
        <v>165792.48000000001</v>
      </c>
      <c r="G45" s="15">
        <v>0</v>
      </c>
      <c r="H45" s="16"/>
      <c r="I45" s="17"/>
      <c r="J45" s="14">
        <v>88325.11</v>
      </c>
      <c r="K45" s="15">
        <v>0</v>
      </c>
      <c r="L45" s="16"/>
      <c r="M45" s="17"/>
      <c r="N45" s="14">
        <v>573471.39</v>
      </c>
      <c r="O45" s="15">
        <v>0</v>
      </c>
      <c r="P45" s="16"/>
      <c r="Q45" s="17"/>
    </row>
    <row r="46" spans="1:17" x14ac:dyDescent="0.2">
      <c r="A46" s="13" t="s">
        <v>102</v>
      </c>
      <c r="B46" s="19">
        <v>0</v>
      </c>
      <c r="C46" s="20">
        <v>0</v>
      </c>
      <c r="D46" s="21"/>
      <c r="E46" s="22"/>
      <c r="F46" s="19">
        <v>0</v>
      </c>
      <c r="G46" s="20">
        <v>0</v>
      </c>
      <c r="H46" s="21"/>
      <c r="I46" s="22"/>
      <c r="J46" s="19">
        <v>0</v>
      </c>
      <c r="K46" s="20">
        <v>0</v>
      </c>
      <c r="L46" s="21"/>
      <c r="M46" s="22"/>
      <c r="N46" s="19">
        <v>0</v>
      </c>
      <c r="O46" s="20">
        <v>0</v>
      </c>
      <c r="P46" s="21"/>
      <c r="Q46" s="22"/>
    </row>
    <row r="47" spans="1:17" x14ac:dyDescent="0.2">
      <c r="B47" s="18"/>
    </row>
    <row r="48" spans="1:17" x14ac:dyDescent="0.2">
      <c r="B48" s="18"/>
    </row>
  </sheetData>
  <sheetProtection algorithmName="SHA-512" hashValue="WxdvaTEfk3fYn26dgOVSZVPssmjT1x2Mecv2Gzf4jfyH5gfCrwLH9VKpveyXmhVajBYivRhIk0IAH8R60MA9GQ==" saltValue="iex8P0YxMAeEhO59BZTktg==" spinCount="100000" sheet="1" objects="1" scenarios="1"/>
  <sortState xmlns:xlrd2="http://schemas.microsoft.com/office/spreadsheetml/2017/richdata2" ref="A4:A53">
    <sortCondition ref="A4"/>
  </sortState>
  <mergeCells count="4">
    <mergeCell ref="B2:E2"/>
    <mergeCell ref="F2:I2"/>
    <mergeCell ref="J2:M2"/>
    <mergeCell ref="N2:Q2"/>
  </mergeCells>
  <conditionalFormatting sqref="C4:C6 G4:G6 K4:K6 O4:O6 O8:O45 K8:K45 G8:G45 C8:C45">
    <cfRule type="cellIs" dxfId="3" priority="47" operator="notEqual">
      <formula>B4</formula>
    </cfRule>
  </conditionalFormatting>
  <conditionalFormatting sqref="C7 G7 K7 O7">
    <cfRule type="cellIs" dxfId="2" priority="11" operator="notEqual">
      <formula>B7</formula>
    </cfRule>
  </conditionalFormatting>
  <conditionalFormatting sqref="O44 K44 G44 C44">
    <cfRule type="cellIs" dxfId="1" priority="9" operator="notEqual">
      <formula>B44</formula>
    </cfRule>
  </conditionalFormatting>
  <conditionalFormatting sqref="O46 K46 G46 C46">
    <cfRule type="cellIs" dxfId="0" priority="7" operator="notEqual">
      <formula>B46</formula>
    </cfRule>
  </conditionalFormatting>
  <pageMargins left="0.7" right="0.7" top="0.75" bottom="0.75" header="0.3" footer="0.3"/>
  <pageSetup orientation="portrait" r:id="rId1"/>
  <headerFooter>
    <oddHeader>&amp;C&amp;14Private Outpatient Directed Payment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rgb="FFFF0000"/>
  </sheetPr>
  <dimension ref="A1:P200"/>
  <sheetViews>
    <sheetView workbookViewId="0">
      <selection activeCell="P140" sqref="M1:P140"/>
    </sheetView>
  </sheetViews>
  <sheetFormatPr defaultRowHeight="12.75" x14ac:dyDescent="0.2"/>
  <cols>
    <col min="1" max="1" width="31.7109375" bestFit="1" customWidth="1"/>
    <col min="2" max="3" width="13.28515625" bestFit="1" customWidth="1"/>
    <col min="5" max="5" width="11.28515625" bestFit="1" customWidth="1"/>
    <col min="7" max="7" width="13.28515625" bestFit="1" customWidth="1"/>
    <col min="8" max="8" width="29.5703125" bestFit="1" customWidth="1"/>
    <col min="9" max="9" width="38.28515625" style="23" bestFit="1" customWidth="1"/>
    <col min="10" max="10" width="8.7109375" style="23"/>
    <col min="13" max="14" width="13.28515625" bestFit="1" customWidth="1"/>
    <col min="16" max="16" width="11.5703125" style="26" bestFit="1" customWidth="1"/>
  </cols>
  <sheetData>
    <row r="1" spans="1:16" x14ac:dyDescent="0.2">
      <c r="A1" s="13" t="str">
        <f>'ACO Pmt Recon'!A4</f>
        <v>Alta View Hospital</v>
      </c>
      <c r="B1" s="23" t="str">
        <f t="shared" ref="B1:B41" si="0">$G$1</f>
        <v>453998724000</v>
      </c>
      <c r="C1" t="str">
        <f>VLOOKUP(A1,'OP Dollars'!$A$5:$B$91,2,FALSE)</f>
        <v>870269232020</v>
      </c>
      <c r="D1" t="e">
        <f>'OP Dollars'!#REF!</f>
        <v>#REF!</v>
      </c>
      <c r="E1" s="2">
        <f>'ACO Pmt Recon'!B4</f>
        <v>11847.63</v>
      </c>
      <c r="G1" s="23" t="s">
        <v>139</v>
      </c>
      <c r="H1" s="23" t="s">
        <v>140</v>
      </c>
      <c r="I1" s="23" t="s">
        <v>1</v>
      </c>
      <c r="J1" s="23" t="s">
        <v>72</v>
      </c>
      <c r="M1" t="s">
        <v>139</v>
      </c>
      <c r="N1" t="s">
        <v>87</v>
      </c>
      <c r="O1" t="s">
        <v>156</v>
      </c>
      <c r="P1" s="26">
        <v>3875.85</v>
      </c>
    </row>
    <row r="2" spans="1:16" x14ac:dyDescent="0.2">
      <c r="A2" s="13" t="str">
        <f>'ACO Pmt Recon'!A5</f>
        <v>American Fork Hospital</v>
      </c>
      <c r="B2" s="23" t="str">
        <f t="shared" si="0"/>
        <v>453998724000</v>
      </c>
      <c r="C2" t="str">
        <f>VLOOKUP(A2,'OP Dollars'!$A$5:$B$91,2,FALSE)</f>
        <v>870269232212</v>
      </c>
      <c r="D2" t="e">
        <f>'OP Dollars'!#REF!</f>
        <v>#REF!</v>
      </c>
      <c r="E2" s="2">
        <f>'ACO Pmt Recon'!B5</f>
        <v>10917.31</v>
      </c>
      <c r="G2" s="23" t="s">
        <v>141</v>
      </c>
      <c r="H2" s="23" t="s">
        <v>142</v>
      </c>
      <c r="I2" s="23" t="s">
        <v>2</v>
      </c>
      <c r="J2" s="23" t="s">
        <v>73</v>
      </c>
      <c r="M2" t="s">
        <v>141</v>
      </c>
      <c r="N2" t="s">
        <v>87</v>
      </c>
      <c r="O2" t="s">
        <v>156</v>
      </c>
      <c r="P2" s="26">
        <v>28361.65</v>
      </c>
    </row>
    <row r="3" spans="1:16" x14ac:dyDescent="0.2">
      <c r="A3" s="13" t="str">
        <f>'ACO Pmt Recon'!A6</f>
        <v>Ashley Regional Med Cntr</v>
      </c>
      <c r="B3" s="23" t="str">
        <f t="shared" si="0"/>
        <v>453998724000</v>
      </c>
      <c r="C3" t="str">
        <f>VLOOKUP(A3,'OP Dollars'!$A$5:$B$91,2,FALSE)</f>
        <v>621762532020</v>
      </c>
      <c r="D3" t="e">
        <f>'OP Dollars'!#REF!</f>
        <v>#REF!</v>
      </c>
      <c r="E3" s="2">
        <f>'ACO Pmt Recon'!B6</f>
        <v>828</v>
      </c>
      <c r="G3" s="23" t="s">
        <v>143</v>
      </c>
      <c r="H3" s="23" t="s">
        <v>144</v>
      </c>
      <c r="I3" s="23" t="s">
        <v>121</v>
      </c>
      <c r="J3" s="23" t="s">
        <v>122</v>
      </c>
      <c r="M3" t="s">
        <v>143</v>
      </c>
      <c r="N3" t="s">
        <v>87</v>
      </c>
      <c r="O3" t="s">
        <v>156</v>
      </c>
      <c r="P3" s="26">
        <v>30517.71</v>
      </c>
    </row>
    <row r="4" spans="1:16" x14ac:dyDescent="0.2">
      <c r="A4" s="13" t="str">
        <f>'ACO Pmt Recon'!A7</f>
        <v>Bear River Valley Hospital</v>
      </c>
      <c r="B4" s="23" t="str">
        <f t="shared" si="0"/>
        <v>453998724000</v>
      </c>
      <c r="C4" t="str">
        <f>VLOOKUP(A4,'OP Dollars'!$A$5:$B$91,2,FALSE)</f>
        <v>870269232291</v>
      </c>
      <c r="D4" t="e">
        <f>'OP Dollars'!#REF!</f>
        <v>#REF!</v>
      </c>
      <c r="E4" s="2">
        <f>'ACO Pmt Recon'!B7</f>
        <v>15179.57</v>
      </c>
      <c r="G4" s="23" t="s">
        <v>145</v>
      </c>
      <c r="H4" s="23" t="s">
        <v>146</v>
      </c>
      <c r="I4" s="23" t="s">
        <v>3</v>
      </c>
      <c r="J4" s="23" t="s">
        <v>74</v>
      </c>
      <c r="M4" t="s">
        <v>145</v>
      </c>
      <c r="N4" t="s">
        <v>87</v>
      </c>
      <c r="O4" t="s">
        <v>156</v>
      </c>
      <c r="P4" s="26">
        <v>16427.59</v>
      </c>
    </row>
    <row r="5" spans="1:16" x14ac:dyDescent="0.2">
      <c r="A5" s="13" t="str">
        <f>'ACO Pmt Recon'!A8</f>
        <v>Blue Mountain Hospital</v>
      </c>
      <c r="B5" s="23" t="str">
        <f t="shared" si="0"/>
        <v>453998724000</v>
      </c>
      <c r="C5" t="e">
        <f>VLOOKUP(A5,'OP Dollars'!$A$5:$B$91,2,FALSE)</f>
        <v>#N/A</v>
      </c>
      <c r="D5" t="e">
        <f>'OP Dollars'!#REF!</f>
        <v>#REF!</v>
      </c>
      <c r="E5" s="2">
        <f>'ACO Pmt Recon'!B8</f>
        <v>0</v>
      </c>
      <c r="I5" s="23" t="s">
        <v>147</v>
      </c>
      <c r="J5" s="23" t="s">
        <v>148</v>
      </c>
      <c r="M5" t="s">
        <v>139</v>
      </c>
      <c r="N5" t="s">
        <v>76</v>
      </c>
      <c r="O5" t="s">
        <v>156</v>
      </c>
      <c r="P5" s="26">
        <v>21767.5</v>
      </c>
    </row>
    <row r="6" spans="1:16" x14ac:dyDescent="0.2">
      <c r="A6" s="13" t="str">
        <f>'ACO Pmt Recon'!A9</f>
        <v>Brigham City Comm Hosp</v>
      </c>
      <c r="B6" s="23" t="str">
        <f t="shared" si="0"/>
        <v>453998724000</v>
      </c>
      <c r="C6" t="str">
        <f>VLOOKUP(A6,'OP Dollars'!$A$5:$B$91,2,FALSE)</f>
        <v>870318837007</v>
      </c>
      <c r="D6" t="e">
        <f>'OP Dollars'!#REF!</f>
        <v>#REF!</v>
      </c>
      <c r="E6" s="2">
        <f>'ACO Pmt Recon'!B9</f>
        <v>21844.639999999999</v>
      </c>
      <c r="I6" s="23" t="s">
        <v>19</v>
      </c>
      <c r="J6" s="23" t="s">
        <v>75</v>
      </c>
      <c r="M6" t="s">
        <v>141</v>
      </c>
      <c r="N6" t="s">
        <v>76</v>
      </c>
      <c r="O6" t="s">
        <v>156</v>
      </c>
      <c r="P6" s="26">
        <v>41868.370000000003</v>
      </c>
    </row>
    <row r="7" spans="1:16" x14ac:dyDescent="0.2">
      <c r="A7" s="13" t="str">
        <f>'ACO Pmt Recon'!A10</f>
        <v>Cache Valley Hospital</v>
      </c>
      <c r="B7" s="23" t="str">
        <f t="shared" si="0"/>
        <v>453998724000</v>
      </c>
      <c r="C7" t="str">
        <f>VLOOKUP(A7,'OP Dollars'!$A$5:$B$91,2,FALSE)</f>
        <v>471210615001</v>
      </c>
      <c r="D7" t="e">
        <f>'OP Dollars'!#REF!</f>
        <v>#REF!</v>
      </c>
      <c r="E7" s="2">
        <f>'ACO Pmt Recon'!B10</f>
        <v>27703.05</v>
      </c>
      <c r="G7" s="23"/>
      <c r="H7" s="23"/>
      <c r="I7" s="23" t="s">
        <v>55</v>
      </c>
      <c r="J7" s="23" t="s">
        <v>76</v>
      </c>
      <c r="M7" t="s">
        <v>143</v>
      </c>
      <c r="N7" t="s">
        <v>76</v>
      </c>
      <c r="O7" t="s">
        <v>156</v>
      </c>
      <c r="P7" s="26">
        <v>53418.59</v>
      </c>
    </row>
    <row r="8" spans="1:16" x14ac:dyDescent="0.2">
      <c r="A8" s="13" t="str">
        <f>'ACO Pmt Recon'!A11</f>
        <v>Castleview Hospital LLC</v>
      </c>
      <c r="B8" s="23" t="str">
        <f t="shared" si="0"/>
        <v>453998724000</v>
      </c>
      <c r="C8" t="str">
        <f>VLOOKUP(A8,'OP Dollars'!$A$5:$B$91,2,FALSE)</f>
        <v>621762357001</v>
      </c>
      <c r="D8" t="e">
        <f>'OP Dollars'!#REF!</f>
        <v>#REF!</v>
      </c>
      <c r="E8" s="2">
        <f>'ACO Pmt Recon'!B11</f>
        <v>906.23</v>
      </c>
      <c r="I8" s="23" t="s">
        <v>117</v>
      </c>
      <c r="J8" s="23" t="s">
        <v>118</v>
      </c>
      <c r="M8" t="s">
        <v>145</v>
      </c>
      <c r="N8" t="s">
        <v>76</v>
      </c>
      <c r="O8" t="s">
        <v>156</v>
      </c>
      <c r="P8" s="26">
        <v>4700.76</v>
      </c>
    </row>
    <row r="9" spans="1:16" x14ac:dyDescent="0.2">
      <c r="A9" s="13" t="str">
        <f>'ACO Pmt Recon'!A12</f>
        <v>Cedar City Hospital</v>
      </c>
      <c r="B9" s="23" t="str">
        <f t="shared" si="0"/>
        <v>453998724000</v>
      </c>
      <c r="C9" t="str">
        <f>VLOOKUP(A9,'OP Dollars'!$A$5:$B$91,2,FALSE)</f>
        <v>870269232307</v>
      </c>
      <c r="D9" t="e">
        <f>'OP Dollars'!#REF!</f>
        <v>#REF!</v>
      </c>
      <c r="E9" s="2">
        <f>'ACO Pmt Recon'!B12</f>
        <v>101655.74</v>
      </c>
      <c r="I9" s="23" t="s">
        <v>4</v>
      </c>
      <c r="J9" s="23" t="s">
        <v>77</v>
      </c>
      <c r="M9" t="s">
        <v>139</v>
      </c>
      <c r="N9" t="s">
        <v>97</v>
      </c>
      <c r="O9" t="s">
        <v>156</v>
      </c>
      <c r="P9" s="26">
        <v>46535.85</v>
      </c>
    </row>
    <row r="10" spans="1:16" x14ac:dyDescent="0.2">
      <c r="A10" s="13" t="str">
        <f>'ACO Pmt Recon'!A13</f>
        <v>Central Valley Medical Ctr</v>
      </c>
      <c r="B10" s="23" t="str">
        <f t="shared" si="0"/>
        <v>453998724000</v>
      </c>
      <c r="C10" t="str">
        <f>VLOOKUP(A10,'OP Dollars'!$A$5:$B$91,2,FALSE)</f>
        <v>876000887008</v>
      </c>
      <c r="D10" t="e">
        <f>'OP Dollars'!#REF!</f>
        <v>#REF!</v>
      </c>
      <c r="E10" s="2">
        <f>'ACO Pmt Recon'!B13</f>
        <v>1722.02</v>
      </c>
      <c r="I10" s="23" t="s">
        <v>119</v>
      </c>
      <c r="J10" s="23" t="s">
        <v>120</v>
      </c>
      <c r="M10" t="s">
        <v>141</v>
      </c>
      <c r="N10" t="s">
        <v>97</v>
      </c>
      <c r="O10" t="s">
        <v>156</v>
      </c>
      <c r="P10" s="26">
        <v>206595.45</v>
      </c>
    </row>
    <row r="11" spans="1:16" x14ac:dyDescent="0.2">
      <c r="A11" s="13" t="str">
        <f>'ACO Pmt Recon'!A14</f>
        <v>Davis Hospital &amp; Med Cntr</v>
      </c>
      <c r="B11" s="23" t="str">
        <f t="shared" si="0"/>
        <v>453998724000</v>
      </c>
      <c r="C11" t="str">
        <f>VLOOKUP(A11,'OP Dollars'!$A$5:$B$91,2,FALSE)</f>
        <v>680562507001</v>
      </c>
      <c r="D11" t="e">
        <f>'OP Dollars'!#REF!</f>
        <v>#REF!</v>
      </c>
      <c r="E11" s="2">
        <f>'ACO Pmt Recon'!B14</f>
        <v>46132.39</v>
      </c>
      <c r="I11" s="23" t="s">
        <v>5</v>
      </c>
      <c r="J11" s="23" t="s">
        <v>78</v>
      </c>
      <c r="M11" t="s">
        <v>143</v>
      </c>
      <c r="N11" t="s">
        <v>97</v>
      </c>
      <c r="O11" t="s">
        <v>156</v>
      </c>
      <c r="P11" s="26">
        <v>175645.54</v>
      </c>
    </row>
    <row r="12" spans="1:16" x14ac:dyDescent="0.2">
      <c r="A12" s="13" t="str">
        <f>'ACO Pmt Recon'!A15</f>
        <v>Delta Community Med Cntr</v>
      </c>
      <c r="B12" s="23" t="str">
        <f t="shared" si="0"/>
        <v>453998724000</v>
      </c>
      <c r="C12" t="str">
        <f>VLOOKUP(A12,'OP Dollars'!$A$5:$B$91,2,FALSE)</f>
        <v>870269232257</v>
      </c>
      <c r="D12" t="e">
        <f>'OP Dollars'!#REF!</f>
        <v>#REF!</v>
      </c>
      <c r="E12" s="2">
        <f>'ACO Pmt Recon'!B15</f>
        <v>1777.09</v>
      </c>
      <c r="I12" s="23" t="s">
        <v>6</v>
      </c>
      <c r="J12" s="23" t="s">
        <v>79</v>
      </c>
      <c r="M12" t="s">
        <v>145</v>
      </c>
      <c r="N12" t="s">
        <v>97</v>
      </c>
      <c r="O12" t="s">
        <v>156</v>
      </c>
      <c r="P12" s="26">
        <v>59761.01</v>
      </c>
    </row>
    <row r="13" spans="1:16" x14ac:dyDescent="0.2">
      <c r="A13" s="13" t="str">
        <f>'ACO Pmt Recon'!A16</f>
        <v>Dixie Medical Center</v>
      </c>
      <c r="B13" s="23" t="str">
        <f t="shared" si="0"/>
        <v>453998724000</v>
      </c>
      <c r="C13" t="e">
        <f>VLOOKUP(A13,'OP Dollars'!$A$5:$B$91,2,FALSE)</f>
        <v>#N/A</v>
      </c>
      <c r="D13" t="e">
        <f>'OP Dollars'!#REF!</f>
        <v>#REF!</v>
      </c>
      <c r="E13" s="2">
        <f>'ACO Pmt Recon'!B16</f>
        <v>0</v>
      </c>
      <c r="I13" s="23" t="s">
        <v>131</v>
      </c>
      <c r="J13" s="23" t="s">
        <v>132</v>
      </c>
      <c r="M13" t="s">
        <v>139</v>
      </c>
      <c r="N13" t="s">
        <v>118</v>
      </c>
      <c r="O13" t="s">
        <v>156</v>
      </c>
      <c r="P13" s="26">
        <v>740.42</v>
      </c>
    </row>
    <row r="14" spans="1:16" x14ac:dyDescent="0.2">
      <c r="A14" s="13" t="str">
        <f>'ACO Pmt Recon'!A17</f>
        <v>Fillmore Hospital</v>
      </c>
      <c r="B14" s="23" t="str">
        <f t="shared" si="0"/>
        <v>453998724000</v>
      </c>
      <c r="C14" t="str">
        <f>VLOOKUP(A14,'OP Dollars'!$A$5:$B$91,2,FALSE)</f>
        <v>870269232180</v>
      </c>
      <c r="D14" t="e">
        <f>'OP Dollars'!#REF!</f>
        <v>#REF!</v>
      </c>
      <c r="E14" s="2">
        <f>'ACO Pmt Recon'!B17</f>
        <v>1734.35</v>
      </c>
      <c r="I14" s="23" t="s">
        <v>149</v>
      </c>
      <c r="J14" s="23" t="s">
        <v>150</v>
      </c>
      <c r="M14" t="s">
        <v>141</v>
      </c>
      <c r="N14" t="s">
        <v>118</v>
      </c>
      <c r="O14" t="s">
        <v>156</v>
      </c>
      <c r="P14" s="26">
        <v>50828.28</v>
      </c>
    </row>
    <row r="15" spans="1:16" x14ac:dyDescent="0.2">
      <c r="A15" s="13" t="str">
        <f>'ACO Pmt Recon'!A18</f>
        <v>Heber Valley Medical Ctr</v>
      </c>
      <c r="B15" s="23" t="str">
        <f t="shared" si="0"/>
        <v>453998724000</v>
      </c>
      <c r="C15" t="str">
        <f>VLOOKUP(A15,'OP Dollars'!$A$5:$B$91,2,FALSE)</f>
        <v>870269232341</v>
      </c>
      <c r="D15" t="e">
        <f>'OP Dollars'!#REF!</f>
        <v>#REF!</v>
      </c>
      <c r="E15" s="2">
        <f>'ACO Pmt Recon'!B18</f>
        <v>14595.06</v>
      </c>
      <c r="I15" s="23" t="s">
        <v>56</v>
      </c>
      <c r="J15" s="23" t="s">
        <v>80</v>
      </c>
      <c r="M15" t="s">
        <v>143</v>
      </c>
      <c r="N15" t="s">
        <v>118</v>
      </c>
      <c r="O15" t="s">
        <v>156</v>
      </c>
      <c r="P15" s="26">
        <v>12012.61</v>
      </c>
    </row>
    <row r="16" spans="1:16" x14ac:dyDescent="0.2">
      <c r="A16" s="13" t="str">
        <f>'ACO Pmt Recon'!A19</f>
        <v>IHC Riverton Hospital</v>
      </c>
      <c r="B16" s="23" t="str">
        <f t="shared" si="0"/>
        <v>453998724000</v>
      </c>
      <c r="C16" t="str">
        <f>VLOOKUP(A16,'OP Dollars'!$A$5:$B$91,2,FALSE)</f>
        <v>942854057207</v>
      </c>
      <c r="D16" t="e">
        <f>'OP Dollars'!#REF!</f>
        <v>#REF!</v>
      </c>
      <c r="E16" s="2">
        <f>'ACO Pmt Recon'!B19</f>
        <v>10061.39</v>
      </c>
      <c r="I16" s="23" t="s">
        <v>7</v>
      </c>
      <c r="J16" s="23" t="s">
        <v>81</v>
      </c>
      <c r="M16" t="s">
        <v>145</v>
      </c>
      <c r="N16" t="s">
        <v>118</v>
      </c>
      <c r="O16" t="s">
        <v>156</v>
      </c>
      <c r="P16" s="26">
        <v>6314.22</v>
      </c>
    </row>
    <row r="17" spans="1:16" x14ac:dyDescent="0.2">
      <c r="A17" s="13" t="str">
        <f>'ACO Pmt Recon'!A20</f>
        <v>Intermountain Medical Center</v>
      </c>
      <c r="B17" s="23" t="str">
        <f t="shared" si="0"/>
        <v>453998724000</v>
      </c>
      <c r="C17" t="str">
        <f>VLOOKUP(A17,'OP Dollars'!$A$5:$B$91,2,FALSE)</f>
        <v>870269232338</v>
      </c>
      <c r="D17" t="e">
        <f>'OP Dollars'!#REF!</f>
        <v>#REF!</v>
      </c>
      <c r="E17" s="2">
        <f>'ACO Pmt Recon'!B20</f>
        <v>77251.09</v>
      </c>
      <c r="I17" s="23" t="s">
        <v>8</v>
      </c>
      <c r="J17" s="23" t="s">
        <v>82</v>
      </c>
      <c r="M17" t="s">
        <v>139</v>
      </c>
      <c r="N17" t="s">
        <v>122</v>
      </c>
      <c r="O17" t="s">
        <v>156</v>
      </c>
      <c r="P17" s="26">
        <v>2710.82</v>
      </c>
    </row>
    <row r="18" spans="1:16" x14ac:dyDescent="0.2">
      <c r="A18" s="13" t="str">
        <f>'ACO Pmt Recon'!A21</f>
        <v>Jordan Valley Hosp Lp</v>
      </c>
      <c r="B18" s="23" t="str">
        <f t="shared" si="0"/>
        <v>453998724000</v>
      </c>
      <c r="C18" t="str">
        <f>VLOOKUP(A18,'OP Dollars'!$A$5:$B$91,2,FALSE)</f>
        <v>820588653001</v>
      </c>
      <c r="D18" t="e">
        <f>'OP Dollars'!#REF!</f>
        <v>#REF!</v>
      </c>
      <c r="E18" s="2">
        <f>'ACO Pmt Recon'!B21</f>
        <v>67420.67</v>
      </c>
      <c r="G18" s="23"/>
      <c r="H18" s="23"/>
      <c r="I18" s="23" t="s">
        <v>9</v>
      </c>
      <c r="J18" s="23" t="s">
        <v>83</v>
      </c>
      <c r="M18" t="s">
        <v>141</v>
      </c>
      <c r="N18" t="s">
        <v>122</v>
      </c>
      <c r="O18" t="s">
        <v>156</v>
      </c>
      <c r="P18" s="26">
        <v>65830.899999999994</v>
      </c>
    </row>
    <row r="19" spans="1:16" x14ac:dyDescent="0.2">
      <c r="A19" s="13" t="str">
        <f>'ACO Pmt Recon'!A22</f>
        <v>Lakeview Hospital</v>
      </c>
      <c r="B19" s="23" t="str">
        <f t="shared" si="0"/>
        <v>453998724000</v>
      </c>
      <c r="C19" t="str">
        <f>VLOOKUP(A19,'OP Dollars'!$A$5:$B$91,2,FALSE)</f>
        <v>870322019001</v>
      </c>
      <c r="D19" t="e">
        <f>'OP Dollars'!#REF!</f>
        <v>#REF!</v>
      </c>
      <c r="E19" s="2">
        <f>'ACO Pmt Recon'!B22</f>
        <v>20485.560000000001</v>
      </c>
      <c r="G19" s="23"/>
      <c r="H19" s="23"/>
      <c r="I19" s="23" t="s">
        <v>20</v>
      </c>
      <c r="J19" s="23" t="s">
        <v>84</v>
      </c>
      <c r="M19" t="s">
        <v>143</v>
      </c>
      <c r="N19" t="s">
        <v>122</v>
      </c>
      <c r="O19" t="s">
        <v>156</v>
      </c>
      <c r="P19" s="26">
        <v>9047.4599999999991</v>
      </c>
    </row>
    <row r="20" spans="1:16" x14ac:dyDescent="0.2">
      <c r="A20" s="13" t="str">
        <f>'ACO Pmt Recon'!A24</f>
        <v>LDS Hospital</v>
      </c>
      <c r="B20" s="23" t="str">
        <f t="shared" si="0"/>
        <v>453998724000</v>
      </c>
      <c r="C20" t="str">
        <f>VLOOKUP(A20,'OP Dollars'!$A$5:$B$91,2,FALSE)</f>
        <v>870269232209</v>
      </c>
      <c r="D20" t="e">
        <f>'OP Dollars'!#REF!</f>
        <v>#REF!</v>
      </c>
      <c r="E20" s="2">
        <f>'ACO Pmt Recon'!B24</f>
        <v>11144.06</v>
      </c>
      <c r="G20" s="23"/>
      <c r="H20" s="23"/>
      <c r="I20" s="23" t="s">
        <v>10</v>
      </c>
      <c r="J20" s="23" t="s">
        <v>85</v>
      </c>
      <c r="M20" t="s">
        <v>145</v>
      </c>
      <c r="N20" t="s">
        <v>122</v>
      </c>
      <c r="O20" t="s">
        <v>156</v>
      </c>
      <c r="P20" s="26">
        <v>6403.19</v>
      </c>
    </row>
    <row r="21" spans="1:16" x14ac:dyDescent="0.2">
      <c r="A21" s="13" t="str">
        <f>'ACO Pmt Recon'!A25</f>
        <v>Logan Regional Med Center</v>
      </c>
      <c r="B21" s="23" t="str">
        <f t="shared" si="0"/>
        <v>453998724000</v>
      </c>
      <c r="C21" t="str">
        <f>VLOOKUP(A21,'OP Dollars'!$A$5:$B$91,2,FALSE)</f>
        <v>870269232176</v>
      </c>
      <c r="D21" t="e">
        <f>'OP Dollars'!#REF!</f>
        <v>#REF!</v>
      </c>
      <c r="E21" s="2">
        <f>'ACO Pmt Recon'!B25</f>
        <v>171777.67</v>
      </c>
      <c r="I21" s="23" t="s">
        <v>11</v>
      </c>
      <c r="J21" s="23" t="s">
        <v>86</v>
      </c>
      <c r="M21" t="s">
        <v>139</v>
      </c>
      <c r="N21" t="s">
        <v>96</v>
      </c>
      <c r="O21" t="s">
        <v>156</v>
      </c>
      <c r="P21" s="26">
        <v>19371.88</v>
      </c>
    </row>
    <row r="22" spans="1:16" x14ac:dyDescent="0.2">
      <c r="A22" s="13" t="str">
        <f>'ACO Pmt Recon'!A26</f>
        <v>Lone Peak Hospital</v>
      </c>
      <c r="B22" s="23" t="str">
        <f t="shared" si="0"/>
        <v>453998724000</v>
      </c>
      <c r="C22" t="str">
        <f>VLOOKUP(A22,'OP Dollars'!$A$5:$B$91,2,FALSE)</f>
        <v>251925376001</v>
      </c>
      <c r="D22" t="e">
        <f>'OP Dollars'!#REF!</f>
        <v>#REF!</v>
      </c>
      <c r="E22" s="2">
        <f>'ACO Pmt Recon'!B26</f>
        <v>7232.68</v>
      </c>
      <c r="I22" s="23" t="s">
        <v>12</v>
      </c>
      <c r="J22" s="23" t="s">
        <v>87</v>
      </c>
      <c r="M22" t="s">
        <v>141</v>
      </c>
      <c r="N22" t="s">
        <v>96</v>
      </c>
      <c r="O22" t="s">
        <v>156</v>
      </c>
      <c r="P22" s="26">
        <v>55523.6</v>
      </c>
    </row>
    <row r="23" spans="1:16" x14ac:dyDescent="0.2">
      <c r="A23" s="13" t="str">
        <f>'ACO Pmt Recon'!A27</f>
        <v>Mckay Dee Hospital</v>
      </c>
      <c r="B23" s="23" t="str">
        <f t="shared" si="0"/>
        <v>453998724000</v>
      </c>
      <c r="C23" t="str">
        <f>VLOOKUP(A23,'OP Dollars'!$A$5:$B$91,2,FALSE)</f>
        <v>870269232274</v>
      </c>
      <c r="D23" t="e">
        <f>'OP Dollars'!#REF!</f>
        <v>#REF!</v>
      </c>
      <c r="E23" s="2">
        <f>'ACO Pmt Recon'!B27</f>
        <v>42902.18</v>
      </c>
      <c r="I23" s="23" t="s">
        <v>13</v>
      </c>
      <c r="J23" s="23" t="s">
        <v>88</v>
      </c>
      <c r="M23" t="s">
        <v>143</v>
      </c>
      <c r="N23" t="s">
        <v>96</v>
      </c>
      <c r="O23" t="s">
        <v>156</v>
      </c>
      <c r="P23" s="26">
        <v>37209.86</v>
      </c>
    </row>
    <row r="24" spans="1:16" x14ac:dyDescent="0.2">
      <c r="A24" s="13" t="str">
        <f>'ACO Pmt Recon'!A28</f>
        <v>Moab Regional Hospital</v>
      </c>
      <c r="B24" s="23" t="str">
        <f t="shared" si="0"/>
        <v>453998724000</v>
      </c>
      <c r="C24" t="str">
        <f>VLOOKUP(A24,'OP Dollars'!$A$5:$B$91,2,FALSE)</f>
        <v>870270956005</v>
      </c>
      <c r="D24" t="e">
        <f>'OP Dollars'!#REF!</f>
        <v>#REF!</v>
      </c>
      <c r="E24" s="2">
        <f>'ACO Pmt Recon'!B28</f>
        <v>0</v>
      </c>
      <c r="I24" s="23" t="s">
        <v>57</v>
      </c>
      <c r="J24" s="23" t="s">
        <v>89</v>
      </c>
      <c r="M24" t="s">
        <v>145</v>
      </c>
      <c r="N24" t="s">
        <v>96</v>
      </c>
      <c r="O24" t="s">
        <v>156</v>
      </c>
      <c r="P24" s="26">
        <v>17624.72</v>
      </c>
    </row>
    <row r="25" spans="1:16" x14ac:dyDescent="0.2">
      <c r="A25" s="13" t="str">
        <f>'ACO Pmt Recon'!A29</f>
        <v>Mountain View Hospital</v>
      </c>
      <c r="B25" s="23" t="str">
        <f t="shared" si="0"/>
        <v>453998724000</v>
      </c>
      <c r="C25" t="str">
        <f>VLOOKUP(A25,'OP Dollars'!$A$5:$B$91,2,FALSE)</f>
        <v>870333048001</v>
      </c>
      <c r="D25" t="e">
        <f>'OP Dollars'!#REF!</f>
        <v>#REF!</v>
      </c>
      <c r="E25" s="2">
        <f>'ACO Pmt Recon'!B29</f>
        <v>12729.35</v>
      </c>
      <c r="I25" s="23" t="s">
        <v>107</v>
      </c>
      <c r="J25" s="23" t="s">
        <v>90</v>
      </c>
      <c r="M25" t="s">
        <v>139</v>
      </c>
      <c r="N25" t="s">
        <v>98</v>
      </c>
      <c r="O25" t="s">
        <v>156</v>
      </c>
      <c r="P25" s="26">
        <v>11633.49</v>
      </c>
    </row>
    <row r="26" spans="1:16" x14ac:dyDescent="0.2">
      <c r="A26" s="13" t="str">
        <f>'ACO Pmt Recon'!A30</f>
        <v>MOUNTAIN WEST MEDICAL CNTR</v>
      </c>
      <c r="B26" s="23" t="str">
        <f t="shared" si="0"/>
        <v>453998724000</v>
      </c>
      <c r="C26" t="str">
        <f>VLOOKUP(A26,'OP Dollars'!$A$5:$B$91,2,FALSE)</f>
        <v>870619248011</v>
      </c>
      <c r="D26" t="e">
        <f>'OP Dollars'!#REF!</f>
        <v>#REF!</v>
      </c>
      <c r="E26" s="2">
        <f>'ACO Pmt Recon'!B30</f>
        <v>41989.45</v>
      </c>
      <c r="I26" s="23" t="s">
        <v>14</v>
      </c>
      <c r="J26" s="23" t="s">
        <v>91</v>
      </c>
      <c r="M26" t="s">
        <v>141</v>
      </c>
      <c r="N26" t="s">
        <v>98</v>
      </c>
      <c r="O26" t="s">
        <v>156</v>
      </c>
      <c r="P26" s="26">
        <v>38850.82</v>
      </c>
    </row>
    <row r="27" spans="1:16" x14ac:dyDescent="0.2">
      <c r="A27" s="13" t="str">
        <f>'ACO Pmt Recon'!A31</f>
        <v>NORTHERN UTAH REHABILITATION HOSPITAL</v>
      </c>
      <c r="B27" s="23" t="str">
        <f t="shared" si="0"/>
        <v>453998724000</v>
      </c>
      <c r="C27" t="str">
        <f>VLOOKUP(A27,'OP Dollars'!$A$5:$B$91,2,FALSE)</f>
        <v>462249421001</v>
      </c>
      <c r="D27" t="e">
        <f>'OP Dollars'!#REF!</f>
        <v>#REF!</v>
      </c>
      <c r="E27" s="2">
        <f>'ACO Pmt Recon'!B31</f>
        <v>0</v>
      </c>
      <c r="I27" s="23" t="s">
        <v>15</v>
      </c>
      <c r="J27" s="23" t="s">
        <v>92</v>
      </c>
      <c r="M27" t="s">
        <v>143</v>
      </c>
      <c r="N27" t="s">
        <v>98</v>
      </c>
      <c r="O27" t="s">
        <v>156</v>
      </c>
      <c r="P27" s="26">
        <v>33936.22</v>
      </c>
    </row>
    <row r="28" spans="1:16" x14ac:dyDescent="0.2">
      <c r="A28" s="13" t="str">
        <f>'ACO Pmt Recon'!A32</f>
        <v>Ogden Regional Medical Ctr</v>
      </c>
      <c r="B28" s="23" t="str">
        <f t="shared" si="0"/>
        <v>453998724000</v>
      </c>
      <c r="C28" t="str">
        <f>VLOOKUP(A28,'OP Dollars'!$A$5:$B$91,2,FALSE)</f>
        <v>721254895009</v>
      </c>
      <c r="D28" t="e">
        <f>'OP Dollars'!#REF!</f>
        <v>#REF!</v>
      </c>
      <c r="E28" s="2">
        <f>'ACO Pmt Recon'!B32</f>
        <v>25967.98</v>
      </c>
      <c r="I28" s="23" t="s">
        <v>104</v>
      </c>
      <c r="J28" s="23" t="s">
        <v>94</v>
      </c>
      <c r="M28" t="s">
        <v>145</v>
      </c>
      <c r="N28" t="s">
        <v>98</v>
      </c>
      <c r="O28" t="s">
        <v>156</v>
      </c>
      <c r="P28" s="26">
        <v>55869.51</v>
      </c>
    </row>
    <row r="29" spans="1:16" x14ac:dyDescent="0.2">
      <c r="A29" s="13" t="str">
        <f>'ACO Pmt Recon'!A33</f>
        <v>Orem Community Hospital</v>
      </c>
      <c r="B29" s="23" t="str">
        <f t="shared" si="0"/>
        <v>453998724000</v>
      </c>
      <c r="C29" t="str">
        <f>VLOOKUP(A29,'OP Dollars'!$A$5:$B$91,2,FALSE)</f>
        <v>870269232033</v>
      </c>
      <c r="D29" t="e">
        <f>'OP Dollars'!#REF!</f>
        <v>#REF!</v>
      </c>
      <c r="E29" s="2">
        <f>'ACO Pmt Recon'!B33</f>
        <v>1747.31</v>
      </c>
      <c r="I29" s="23" t="s">
        <v>105</v>
      </c>
      <c r="J29" s="23" t="s">
        <v>95</v>
      </c>
      <c r="M29" t="s">
        <v>139</v>
      </c>
      <c r="N29" t="s">
        <v>78</v>
      </c>
      <c r="O29" t="s">
        <v>156</v>
      </c>
      <c r="P29" s="26">
        <v>32147.9</v>
      </c>
    </row>
    <row r="30" spans="1:16" x14ac:dyDescent="0.2">
      <c r="A30" s="13" t="str">
        <f>'ACO Pmt Recon'!A34</f>
        <v>Orthopedic Specialty Hosp</v>
      </c>
      <c r="B30" s="23" t="str">
        <f t="shared" si="0"/>
        <v>453998724000</v>
      </c>
      <c r="C30" t="str">
        <f>VLOOKUP(A30,'OP Dollars'!$A$5:$B$91,2,FALSE)</f>
        <v>942854057033</v>
      </c>
      <c r="D30" t="e">
        <f>'OP Dollars'!#REF!</f>
        <v>#REF!</v>
      </c>
      <c r="E30" s="2">
        <f>'ACO Pmt Recon'!B34</f>
        <v>362.35</v>
      </c>
      <c r="I30" s="23" t="s">
        <v>151</v>
      </c>
      <c r="J30" s="23" t="s">
        <v>152</v>
      </c>
      <c r="M30" t="s">
        <v>141</v>
      </c>
      <c r="N30" t="s">
        <v>78</v>
      </c>
      <c r="O30" t="s">
        <v>156</v>
      </c>
      <c r="P30" s="26">
        <v>110160.65</v>
      </c>
    </row>
    <row r="31" spans="1:16" x14ac:dyDescent="0.2">
      <c r="A31" s="13" t="str">
        <f>'ACO Pmt Recon'!A35</f>
        <v>Park City Medical Center</v>
      </c>
      <c r="B31" s="23" t="str">
        <f t="shared" si="0"/>
        <v>453998724000</v>
      </c>
      <c r="C31" t="str">
        <f>VLOOKUP(A31,'OP Dollars'!$A$5:$B$91,2,FALSE)</f>
        <v>942854057197</v>
      </c>
      <c r="D31" t="e">
        <f>'OP Dollars'!#REF!</f>
        <v>#REF!</v>
      </c>
      <c r="E31" s="2">
        <f>'ACO Pmt Recon'!B35</f>
        <v>11245.23</v>
      </c>
      <c r="I31" s="23" t="s">
        <v>16</v>
      </c>
      <c r="J31" s="23" t="s">
        <v>96</v>
      </c>
      <c r="M31" t="s">
        <v>143</v>
      </c>
      <c r="N31" t="s">
        <v>78</v>
      </c>
      <c r="O31" t="s">
        <v>156</v>
      </c>
      <c r="P31" s="26">
        <v>137284.75</v>
      </c>
    </row>
    <row r="32" spans="1:16" x14ac:dyDescent="0.2">
      <c r="A32" s="13" t="str">
        <f>'ACO Pmt Recon'!A36</f>
        <v>Primary Childrens Med Cntr</v>
      </c>
      <c r="B32" s="23" t="str">
        <f t="shared" si="0"/>
        <v>453998724000</v>
      </c>
      <c r="C32" t="str">
        <f>VLOOKUP(A32,'OP Dollars'!$A$5:$B$91,2,FALSE)</f>
        <v>942854058211</v>
      </c>
      <c r="D32" t="e">
        <f>'OP Dollars'!#REF!</f>
        <v>#REF!</v>
      </c>
      <c r="E32" s="2">
        <f>'ACO Pmt Recon'!B36</f>
        <v>179306.53</v>
      </c>
      <c r="I32" s="23" t="s">
        <v>133</v>
      </c>
      <c r="J32" s="23" t="s">
        <v>134</v>
      </c>
      <c r="M32" t="s">
        <v>145</v>
      </c>
      <c r="N32" t="s">
        <v>78</v>
      </c>
      <c r="O32" t="s">
        <v>156</v>
      </c>
      <c r="P32" s="26">
        <v>59612.18</v>
      </c>
    </row>
    <row r="33" spans="1:16" x14ac:dyDescent="0.2">
      <c r="A33" s="13" t="str">
        <f>'ACO Pmt Recon'!A37</f>
        <v>Salt Lake Reg Med Cntr</v>
      </c>
      <c r="B33" s="23" t="str">
        <f t="shared" si="0"/>
        <v>453998724000</v>
      </c>
      <c r="C33" t="str">
        <f>VLOOKUP(A33,'OP Dollars'!$A$5:$B$91,2,FALSE)</f>
        <v>621795214002</v>
      </c>
      <c r="D33" t="e">
        <f>'OP Dollars'!#REF!</f>
        <v>#REF!</v>
      </c>
      <c r="E33" s="2">
        <f>'ACO Pmt Recon'!B37</f>
        <v>31236.99</v>
      </c>
      <c r="I33" s="23" t="s">
        <v>127</v>
      </c>
      <c r="J33" s="23" t="s">
        <v>128</v>
      </c>
      <c r="M33" t="s">
        <v>139</v>
      </c>
      <c r="N33" t="s">
        <v>91</v>
      </c>
      <c r="O33" t="s">
        <v>156</v>
      </c>
      <c r="P33" s="26">
        <v>17250.22</v>
      </c>
    </row>
    <row r="34" spans="1:16" x14ac:dyDescent="0.2">
      <c r="A34" s="13" t="str">
        <f>'ACO Pmt Recon'!A38</f>
        <v>Sanpete Valley Hospital</v>
      </c>
      <c r="B34" s="23" t="str">
        <f t="shared" si="0"/>
        <v>453998724000</v>
      </c>
      <c r="C34" t="str">
        <f>VLOOKUP(A34,'OP Dollars'!$A$5:$B$91,2,FALSE)</f>
        <v>870269232288</v>
      </c>
      <c r="D34" t="e">
        <f>'OP Dollars'!#REF!</f>
        <v>#REF!</v>
      </c>
      <c r="E34" s="2">
        <f>'ACO Pmt Recon'!B38</f>
        <v>76255.53</v>
      </c>
      <c r="I34" s="23" t="s">
        <v>17</v>
      </c>
      <c r="J34" s="23" t="s">
        <v>97</v>
      </c>
      <c r="M34" t="s">
        <v>141</v>
      </c>
      <c r="N34" t="s">
        <v>91</v>
      </c>
      <c r="O34" t="s">
        <v>156</v>
      </c>
      <c r="P34" s="26">
        <v>104874.03</v>
      </c>
    </row>
    <row r="35" spans="1:16" x14ac:dyDescent="0.2">
      <c r="A35" s="13" t="str">
        <f>'ACO Pmt Recon'!A39</f>
        <v>Sevier Valley Medical Cntr</v>
      </c>
      <c r="B35" s="23" t="str">
        <f t="shared" si="0"/>
        <v>453998724000</v>
      </c>
      <c r="C35" t="str">
        <f>VLOOKUP(A35,'OP Dollars'!$A$5:$B$91,2,FALSE)</f>
        <v>870269232324</v>
      </c>
      <c r="D35" t="e">
        <f>'OP Dollars'!#REF!</f>
        <v>#REF!</v>
      </c>
      <c r="E35" s="2">
        <f>'ACO Pmt Recon'!B39</f>
        <v>1755.16</v>
      </c>
      <c r="I35" s="23" t="s">
        <v>18</v>
      </c>
      <c r="J35" s="23" t="s">
        <v>98</v>
      </c>
      <c r="M35" t="s">
        <v>143</v>
      </c>
      <c r="N35" t="s">
        <v>91</v>
      </c>
      <c r="O35" t="s">
        <v>156</v>
      </c>
      <c r="P35" s="26">
        <v>120196.96</v>
      </c>
    </row>
    <row r="36" spans="1:16" x14ac:dyDescent="0.2">
      <c r="A36" s="13" t="str">
        <f>'ACO Pmt Recon'!A40</f>
        <v>Shriners Hosp For Children</v>
      </c>
      <c r="B36" s="23" t="str">
        <f t="shared" si="0"/>
        <v>453998724000</v>
      </c>
      <c r="C36" t="e">
        <f>VLOOKUP(A36,'OP Dollars'!$A$5:$B$91,2,FALSE)</f>
        <v>#N/A</v>
      </c>
      <c r="D36" t="e">
        <f>'OP Dollars'!#REF!</f>
        <v>#REF!</v>
      </c>
      <c r="E36" s="2">
        <f>'ACO Pmt Recon'!B40</f>
        <v>0</v>
      </c>
      <c r="I36" s="23" t="s">
        <v>58</v>
      </c>
      <c r="J36" s="23" t="s">
        <v>99</v>
      </c>
      <c r="M36" t="s">
        <v>145</v>
      </c>
      <c r="N36" t="s">
        <v>91</v>
      </c>
      <c r="O36" t="s">
        <v>156</v>
      </c>
      <c r="P36" s="26">
        <v>53684.72</v>
      </c>
    </row>
    <row r="37" spans="1:16" x14ac:dyDescent="0.2">
      <c r="A37" s="13" t="str">
        <f>'ACO Pmt Recon'!A42</f>
        <v>St Marks Hospital</v>
      </c>
      <c r="B37" s="23" t="str">
        <f t="shared" si="0"/>
        <v>453998724000</v>
      </c>
      <c r="C37" t="str">
        <f>VLOOKUP(A37,'OP Dollars'!$A$5:$B$91,2,FALSE)</f>
        <v>621650573021</v>
      </c>
      <c r="D37" t="e">
        <f>'OP Dollars'!#REF!</f>
        <v>#REF!</v>
      </c>
      <c r="E37" s="2">
        <f>'ACO Pmt Recon'!B42</f>
        <v>71811.539999999994</v>
      </c>
      <c r="I37" s="23" t="s">
        <v>106</v>
      </c>
      <c r="J37" s="23" t="s">
        <v>100</v>
      </c>
      <c r="M37" t="s">
        <v>139</v>
      </c>
      <c r="N37" t="s">
        <v>83</v>
      </c>
      <c r="O37" t="s">
        <v>156</v>
      </c>
      <c r="P37" s="26">
        <v>56192.26</v>
      </c>
    </row>
    <row r="38" spans="1:16" x14ac:dyDescent="0.2">
      <c r="A38" s="13" t="str">
        <f>'ACO Pmt Recon'!A43</f>
        <v>Timpanogos Regional Hosp</v>
      </c>
      <c r="B38" s="23" t="str">
        <f t="shared" si="0"/>
        <v>453998724000</v>
      </c>
      <c r="C38" t="str">
        <f>VLOOKUP(A38,'OP Dollars'!$A$5:$B$91,2,FALSE)</f>
        <v>621831495013</v>
      </c>
      <c r="D38" t="e">
        <f>'OP Dollars'!#REF!</f>
        <v>#REF!</v>
      </c>
      <c r="E38" s="2">
        <f>'ACO Pmt Recon'!B43</f>
        <v>20201.810000000001</v>
      </c>
      <c r="M38" t="s">
        <v>141</v>
      </c>
      <c r="N38" t="s">
        <v>83</v>
      </c>
      <c r="O38" t="s">
        <v>156</v>
      </c>
      <c r="P38" s="26">
        <v>259783.33</v>
      </c>
    </row>
    <row r="39" spans="1:16" x14ac:dyDescent="0.2">
      <c r="A39" s="13" t="str">
        <f>'ACO Pmt Recon'!A44</f>
        <v>Uintah Basin Medical Cntr</v>
      </c>
      <c r="B39" s="23" t="str">
        <f t="shared" si="0"/>
        <v>453998724000</v>
      </c>
      <c r="C39" t="str">
        <f>VLOOKUP(A39,'OP Dollars'!$A$5:$B$91,2,FALSE)</f>
        <v>870276435005</v>
      </c>
      <c r="D39" t="e">
        <f>'OP Dollars'!#REF!</f>
        <v>#REF!</v>
      </c>
      <c r="E39" s="2">
        <f>'ACO Pmt Recon'!B44</f>
        <v>315.82</v>
      </c>
      <c r="M39" t="s">
        <v>143</v>
      </c>
      <c r="N39" t="s">
        <v>83</v>
      </c>
      <c r="O39" t="s">
        <v>156</v>
      </c>
      <c r="P39" s="26">
        <v>107139.09</v>
      </c>
    </row>
    <row r="40" spans="1:16" x14ac:dyDescent="0.2">
      <c r="A40" s="13" t="str">
        <f>'ACO Pmt Recon'!A45</f>
        <v>Utah Valley Reg Med Cntr</v>
      </c>
      <c r="B40" s="23" t="str">
        <f t="shared" si="0"/>
        <v>453998724000</v>
      </c>
      <c r="C40" t="str">
        <f>VLOOKUP(A40,'OP Dollars'!$A$5:$B$91,2,FALSE)</f>
        <v>870269232162</v>
      </c>
      <c r="D40" t="e">
        <f>'OP Dollars'!#REF!</f>
        <v>#REF!</v>
      </c>
      <c r="E40" s="2">
        <f>'ACO Pmt Recon'!B45</f>
        <v>37221.56</v>
      </c>
      <c r="M40" t="s">
        <v>145</v>
      </c>
      <c r="N40" t="s">
        <v>83</v>
      </c>
      <c r="O40" t="s">
        <v>156</v>
      </c>
      <c r="P40" s="26">
        <v>98347.02</v>
      </c>
    </row>
    <row r="41" spans="1:16" x14ac:dyDescent="0.2">
      <c r="A41" s="13" t="str">
        <f>'ACO Pmt Recon'!A46</f>
        <v>Utah Valley Specialty Hospital</v>
      </c>
      <c r="B41" s="23" t="str">
        <f t="shared" si="0"/>
        <v>453998724000</v>
      </c>
      <c r="C41" t="e">
        <f>VLOOKUP(A41,'OP Dollars'!$A$5:$B$91,2,FALSE)</f>
        <v>#N/A</v>
      </c>
      <c r="D41" t="e">
        <f>'OP Dollars'!#REF!</f>
        <v>#REF!</v>
      </c>
      <c r="E41" s="2">
        <f>'ACO Pmt Recon'!B46</f>
        <v>0</v>
      </c>
      <c r="M41" t="s">
        <v>139</v>
      </c>
      <c r="N41" t="s">
        <v>72</v>
      </c>
      <c r="O41" t="s">
        <v>156</v>
      </c>
      <c r="P41" s="26">
        <v>2673.67</v>
      </c>
    </row>
    <row r="42" spans="1:16" x14ac:dyDescent="0.2">
      <c r="A42" s="13" t="str">
        <f>A1</f>
        <v>Alta View Hospital</v>
      </c>
      <c r="B42" s="23" t="str">
        <f>$G$2</f>
        <v>129991113009</v>
      </c>
      <c r="C42" t="str">
        <f>VLOOKUP(A42,'OP Dollars'!$A$5:$B$91,2,FALSE)</f>
        <v>870269232020</v>
      </c>
      <c r="D42" t="e">
        <f>'OP Dollars'!#REF!</f>
        <v>#REF!</v>
      </c>
      <c r="E42" s="2">
        <f>'ACO Pmt Recon'!F4</f>
        <v>62915.29</v>
      </c>
      <c r="M42" t="s">
        <v>141</v>
      </c>
      <c r="N42" t="s">
        <v>72</v>
      </c>
      <c r="O42" t="s">
        <v>156</v>
      </c>
      <c r="P42" s="26">
        <v>42340.9</v>
      </c>
    </row>
    <row r="43" spans="1:16" x14ac:dyDescent="0.2">
      <c r="A43" s="13" t="str">
        <f t="shared" ref="A43:A106" si="1">A2</f>
        <v>American Fork Hospital</v>
      </c>
      <c r="B43" s="23" t="str">
        <f t="shared" ref="B43:B82" si="2">$G$2</f>
        <v>129991113009</v>
      </c>
      <c r="C43" t="str">
        <f>VLOOKUP(A43,'OP Dollars'!$A$5:$B$91,2,FALSE)</f>
        <v>870269232212</v>
      </c>
      <c r="D43" t="e">
        <f>'OP Dollars'!#REF!</f>
        <v>#REF!</v>
      </c>
      <c r="E43" s="2">
        <f>'ACO Pmt Recon'!F5</f>
        <v>66600.800000000003</v>
      </c>
      <c r="M43" t="s">
        <v>143</v>
      </c>
      <c r="N43" t="s">
        <v>72</v>
      </c>
      <c r="O43" t="s">
        <v>156</v>
      </c>
      <c r="P43" s="26">
        <v>19072.18</v>
      </c>
    </row>
    <row r="44" spans="1:16" x14ac:dyDescent="0.2">
      <c r="A44" s="13" t="str">
        <f t="shared" si="1"/>
        <v>Ashley Regional Med Cntr</v>
      </c>
      <c r="B44" s="23" t="str">
        <f t="shared" si="2"/>
        <v>129991113009</v>
      </c>
      <c r="C44" t="str">
        <f>VLOOKUP(A44,'OP Dollars'!$A$5:$B$91,2,FALSE)</f>
        <v>621762532020</v>
      </c>
      <c r="D44" t="e">
        <f>'OP Dollars'!#REF!</f>
        <v>#REF!</v>
      </c>
      <c r="E44" s="2">
        <f>'ACO Pmt Recon'!F6</f>
        <v>92649.27</v>
      </c>
      <c r="M44" t="s">
        <v>145</v>
      </c>
      <c r="N44" t="s">
        <v>72</v>
      </c>
      <c r="O44" t="s">
        <v>156</v>
      </c>
      <c r="P44" s="26">
        <v>113490.4</v>
      </c>
    </row>
    <row r="45" spans="1:16" x14ac:dyDescent="0.2">
      <c r="A45" s="13" t="str">
        <f t="shared" si="1"/>
        <v>Bear River Valley Hospital</v>
      </c>
      <c r="B45" s="23" t="str">
        <f t="shared" si="2"/>
        <v>129991113009</v>
      </c>
      <c r="C45" t="str">
        <f>VLOOKUP(A45,'OP Dollars'!$A$5:$B$91,2,FALSE)</f>
        <v>870269232291</v>
      </c>
      <c r="D45" t="e">
        <f>'OP Dollars'!#REF!</f>
        <v>#REF!</v>
      </c>
      <c r="E45" s="2">
        <f>'ACO Pmt Recon'!F7</f>
        <v>33445.230000000003</v>
      </c>
      <c r="M45" t="s">
        <v>139</v>
      </c>
      <c r="N45" t="s">
        <v>92</v>
      </c>
      <c r="O45" t="s">
        <v>156</v>
      </c>
      <c r="P45" s="26">
        <v>1023.31</v>
      </c>
    </row>
    <row r="46" spans="1:16" x14ac:dyDescent="0.2">
      <c r="A46" s="13" t="str">
        <f t="shared" si="1"/>
        <v>Blue Mountain Hospital</v>
      </c>
      <c r="B46" s="23" t="str">
        <f t="shared" si="2"/>
        <v>129991113009</v>
      </c>
      <c r="C46" t="e">
        <f>VLOOKUP(A46,'OP Dollars'!$A$5:$B$91,2,FALSE)</f>
        <v>#N/A</v>
      </c>
      <c r="D46" t="e">
        <f>'OP Dollars'!#REF!</f>
        <v>#REF!</v>
      </c>
      <c r="E46" s="2">
        <f>'ACO Pmt Recon'!F8</f>
        <v>0</v>
      </c>
      <c r="M46" t="s">
        <v>141</v>
      </c>
      <c r="N46" t="s">
        <v>92</v>
      </c>
      <c r="O46" t="s">
        <v>156</v>
      </c>
      <c r="P46" s="26">
        <v>6620.66</v>
      </c>
    </row>
    <row r="47" spans="1:16" x14ac:dyDescent="0.2">
      <c r="A47" s="13" t="str">
        <f t="shared" si="1"/>
        <v>Brigham City Comm Hosp</v>
      </c>
      <c r="B47" s="23" t="str">
        <f t="shared" si="2"/>
        <v>129991113009</v>
      </c>
      <c r="C47" t="str">
        <f>VLOOKUP(A47,'OP Dollars'!$A$5:$B$91,2,FALSE)</f>
        <v>870318837007</v>
      </c>
      <c r="D47" t="e">
        <f>'OP Dollars'!#REF!</f>
        <v>#REF!</v>
      </c>
      <c r="E47" s="2">
        <f>'ACO Pmt Recon'!F9</f>
        <v>58730.87</v>
      </c>
      <c r="M47" t="s">
        <v>143</v>
      </c>
      <c r="N47" t="s">
        <v>92</v>
      </c>
      <c r="O47" t="s">
        <v>156</v>
      </c>
      <c r="P47" s="26">
        <v>2779.67</v>
      </c>
    </row>
    <row r="48" spans="1:16" x14ac:dyDescent="0.2">
      <c r="A48" s="13" t="str">
        <f t="shared" si="1"/>
        <v>Cache Valley Hospital</v>
      </c>
      <c r="B48" s="23" t="str">
        <f t="shared" si="2"/>
        <v>129991113009</v>
      </c>
      <c r="C48" t="str">
        <f>VLOOKUP(A48,'OP Dollars'!$A$5:$B$91,2,FALSE)</f>
        <v>471210615001</v>
      </c>
      <c r="D48" t="e">
        <f>'OP Dollars'!#REF!</f>
        <v>#REF!</v>
      </c>
      <c r="E48" s="2">
        <f>'ACO Pmt Recon'!F10</f>
        <v>30645.23</v>
      </c>
      <c r="M48" t="s">
        <v>145</v>
      </c>
      <c r="N48" t="s">
        <v>92</v>
      </c>
      <c r="O48" t="s">
        <v>156</v>
      </c>
      <c r="P48" s="26">
        <v>36711.21</v>
      </c>
    </row>
    <row r="49" spans="1:16" x14ac:dyDescent="0.2">
      <c r="A49" s="13" t="str">
        <f t="shared" si="1"/>
        <v>Castleview Hospital LLC</v>
      </c>
      <c r="B49" s="23" t="str">
        <f t="shared" si="2"/>
        <v>129991113009</v>
      </c>
      <c r="C49" t="str">
        <f>VLOOKUP(A49,'OP Dollars'!$A$5:$B$91,2,FALSE)</f>
        <v>621762357001</v>
      </c>
      <c r="D49" t="e">
        <f>'OP Dollars'!#REF!</f>
        <v>#REF!</v>
      </c>
      <c r="E49" s="2">
        <f>'ACO Pmt Recon'!F11</f>
        <v>75805.279999999999</v>
      </c>
      <c r="M49" t="s">
        <v>139</v>
      </c>
      <c r="N49" t="s">
        <v>100</v>
      </c>
      <c r="O49" t="s">
        <v>156</v>
      </c>
      <c r="P49" s="26">
        <v>26981.94</v>
      </c>
    </row>
    <row r="50" spans="1:16" x14ac:dyDescent="0.2">
      <c r="A50" s="13" t="str">
        <f t="shared" si="1"/>
        <v>Cedar City Hospital</v>
      </c>
      <c r="B50" s="23" t="str">
        <f t="shared" si="2"/>
        <v>129991113009</v>
      </c>
      <c r="C50" t="str">
        <f>VLOOKUP(A50,'OP Dollars'!$A$5:$B$91,2,FALSE)</f>
        <v>870269232307</v>
      </c>
      <c r="D50" t="e">
        <f>'OP Dollars'!#REF!</f>
        <v>#REF!</v>
      </c>
      <c r="E50" s="2">
        <f>'ACO Pmt Recon'!F12</f>
        <v>101959.58</v>
      </c>
      <c r="M50" t="s">
        <v>141</v>
      </c>
      <c r="N50" t="s">
        <v>100</v>
      </c>
      <c r="O50" t="s">
        <v>156</v>
      </c>
      <c r="P50" s="26">
        <v>106244.72</v>
      </c>
    </row>
    <row r="51" spans="1:16" x14ac:dyDescent="0.2">
      <c r="A51" s="13" t="str">
        <f t="shared" si="1"/>
        <v>Central Valley Medical Ctr</v>
      </c>
      <c r="B51" s="23" t="str">
        <f t="shared" si="2"/>
        <v>129991113009</v>
      </c>
      <c r="C51" t="str">
        <f>VLOOKUP(A51,'OP Dollars'!$A$5:$B$91,2,FALSE)</f>
        <v>876000887008</v>
      </c>
      <c r="D51" t="e">
        <f>'OP Dollars'!#REF!</f>
        <v>#REF!</v>
      </c>
      <c r="E51" s="2">
        <f>'ACO Pmt Recon'!F13</f>
        <v>12611.64</v>
      </c>
      <c r="M51" t="s">
        <v>143</v>
      </c>
      <c r="N51" t="s">
        <v>100</v>
      </c>
      <c r="O51" t="s">
        <v>156</v>
      </c>
      <c r="P51" s="26">
        <v>52538.11</v>
      </c>
    </row>
    <row r="52" spans="1:16" x14ac:dyDescent="0.2">
      <c r="A52" s="13" t="str">
        <f t="shared" si="1"/>
        <v>Davis Hospital &amp; Med Cntr</v>
      </c>
      <c r="B52" s="23" t="str">
        <f t="shared" si="2"/>
        <v>129991113009</v>
      </c>
      <c r="C52" t="str">
        <f>VLOOKUP(A52,'OP Dollars'!$A$5:$B$91,2,FALSE)</f>
        <v>680562507001</v>
      </c>
      <c r="D52" t="e">
        <f>'OP Dollars'!#REF!</f>
        <v>#REF!</v>
      </c>
      <c r="E52" s="2">
        <f>'ACO Pmt Recon'!F14</f>
        <v>155018.96</v>
      </c>
      <c r="M52" t="s">
        <v>145</v>
      </c>
      <c r="N52" t="s">
        <v>100</v>
      </c>
      <c r="O52" t="s">
        <v>156</v>
      </c>
      <c r="P52" s="26">
        <v>400285.76</v>
      </c>
    </row>
    <row r="53" spans="1:16" x14ac:dyDescent="0.2">
      <c r="A53" s="13" t="str">
        <f t="shared" si="1"/>
        <v>Delta Community Med Cntr</v>
      </c>
      <c r="B53" s="23" t="str">
        <f t="shared" si="2"/>
        <v>129991113009</v>
      </c>
      <c r="C53" t="str">
        <f>VLOOKUP(A53,'OP Dollars'!$A$5:$B$91,2,FALSE)</f>
        <v>870269232257</v>
      </c>
      <c r="D53" t="e">
        <f>'OP Dollars'!#REF!</f>
        <v>#REF!</v>
      </c>
      <c r="E53" s="2">
        <f>'ACO Pmt Recon'!F15</f>
        <v>2234.87</v>
      </c>
      <c r="M53" t="s">
        <v>139</v>
      </c>
      <c r="N53" t="s">
        <v>86</v>
      </c>
      <c r="O53" t="s">
        <v>156</v>
      </c>
      <c r="P53" s="26">
        <v>155548.21</v>
      </c>
    </row>
    <row r="54" spans="1:16" x14ac:dyDescent="0.2">
      <c r="A54" s="13" t="str">
        <f t="shared" si="1"/>
        <v>Dixie Medical Center</v>
      </c>
      <c r="B54" s="23" t="str">
        <f t="shared" si="2"/>
        <v>129991113009</v>
      </c>
      <c r="C54" t="e">
        <f>VLOOKUP(A54,'OP Dollars'!$A$5:$B$91,2,FALSE)</f>
        <v>#N/A</v>
      </c>
      <c r="D54" t="e">
        <f>'OP Dollars'!#REF!</f>
        <v>#REF!</v>
      </c>
      <c r="E54" s="2">
        <f>'ACO Pmt Recon'!F16</f>
        <v>0</v>
      </c>
      <c r="M54" t="s">
        <v>141</v>
      </c>
      <c r="N54" t="s">
        <v>86</v>
      </c>
      <c r="O54" t="s">
        <v>156</v>
      </c>
      <c r="P54" s="26">
        <v>178718.84</v>
      </c>
    </row>
    <row r="55" spans="1:16" x14ac:dyDescent="0.2">
      <c r="A55" s="13" t="str">
        <f t="shared" si="1"/>
        <v>Fillmore Hospital</v>
      </c>
      <c r="B55" s="23" t="str">
        <f t="shared" si="2"/>
        <v>129991113009</v>
      </c>
      <c r="C55" t="str">
        <f>VLOOKUP(A55,'OP Dollars'!$A$5:$B$91,2,FALSE)</f>
        <v>870269232180</v>
      </c>
      <c r="D55" t="e">
        <f>'OP Dollars'!#REF!</f>
        <v>#REF!</v>
      </c>
      <c r="E55" s="2">
        <f>'ACO Pmt Recon'!F17</f>
        <v>463.42</v>
      </c>
      <c r="M55" t="s">
        <v>143</v>
      </c>
      <c r="N55" t="s">
        <v>86</v>
      </c>
      <c r="O55" t="s">
        <v>156</v>
      </c>
      <c r="P55" s="26">
        <v>166026.95000000001</v>
      </c>
    </row>
    <row r="56" spans="1:16" x14ac:dyDescent="0.2">
      <c r="A56" s="13" t="str">
        <f t="shared" si="1"/>
        <v>Heber Valley Medical Ctr</v>
      </c>
      <c r="B56" s="23" t="str">
        <f t="shared" si="2"/>
        <v>129991113009</v>
      </c>
      <c r="C56" t="str">
        <f>VLOOKUP(A56,'OP Dollars'!$A$5:$B$91,2,FALSE)</f>
        <v>870269232341</v>
      </c>
      <c r="D56" t="e">
        <f>'OP Dollars'!#REF!</f>
        <v>#REF!</v>
      </c>
      <c r="E56" s="2">
        <f>'ACO Pmt Recon'!F18</f>
        <v>29579.56</v>
      </c>
      <c r="M56" t="s">
        <v>145</v>
      </c>
      <c r="N56" t="s">
        <v>86</v>
      </c>
      <c r="O56" t="s">
        <v>156</v>
      </c>
      <c r="P56" s="26">
        <v>226972.61</v>
      </c>
    </row>
    <row r="57" spans="1:16" x14ac:dyDescent="0.2">
      <c r="A57" s="13" t="str">
        <f t="shared" si="1"/>
        <v>IHC Riverton Hospital</v>
      </c>
      <c r="B57" s="23" t="str">
        <f t="shared" si="2"/>
        <v>129991113009</v>
      </c>
      <c r="C57" t="str">
        <f>VLOOKUP(A57,'OP Dollars'!$A$5:$B$91,2,FALSE)</f>
        <v>942854057207</v>
      </c>
      <c r="D57" t="e">
        <f>'OP Dollars'!#REF!</f>
        <v>#REF!</v>
      </c>
      <c r="E57" s="2">
        <f>'ACO Pmt Recon'!F19</f>
        <v>69976.34</v>
      </c>
      <c r="M57" t="s">
        <v>139</v>
      </c>
      <c r="N57" t="s">
        <v>132</v>
      </c>
      <c r="O57" t="s">
        <v>156</v>
      </c>
      <c r="P57" s="26">
        <v>1391.36</v>
      </c>
    </row>
    <row r="58" spans="1:16" x14ac:dyDescent="0.2">
      <c r="A58" s="13" t="str">
        <f t="shared" si="1"/>
        <v>Intermountain Medical Center</v>
      </c>
      <c r="B58" s="23" t="str">
        <f t="shared" si="2"/>
        <v>129991113009</v>
      </c>
      <c r="C58" t="str">
        <f>VLOOKUP(A58,'OP Dollars'!$A$5:$B$91,2,FALSE)</f>
        <v>870269232338</v>
      </c>
      <c r="D58" t="e">
        <f>'OP Dollars'!#REF!</f>
        <v>#REF!</v>
      </c>
      <c r="E58" s="2">
        <f>'ACO Pmt Recon'!F20</f>
        <v>295247.08</v>
      </c>
      <c r="M58" t="s">
        <v>141</v>
      </c>
      <c r="N58" t="s">
        <v>132</v>
      </c>
      <c r="O58" t="s">
        <v>156</v>
      </c>
      <c r="P58" s="26">
        <v>1722.58</v>
      </c>
    </row>
    <row r="59" spans="1:16" x14ac:dyDescent="0.2">
      <c r="A59" s="13" t="str">
        <f t="shared" si="1"/>
        <v>Jordan Valley Hosp Lp</v>
      </c>
      <c r="B59" s="23" t="str">
        <f t="shared" si="2"/>
        <v>129991113009</v>
      </c>
      <c r="C59" t="str">
        <f>VLOOKUP(A59,'OP Dollars'!$A$5:$B$91,2,FALSE)</f>
        <v>820588653001</v>
      </c>
      <c r="D59" t="e">
        <f>'OP Dollars'!#REF!</f>
        <v>#REF!</v>
      </c>
      <c r="E59" s="2">
        <f>'ACO Pmt Recon'!F21</f>
        <v>309161.12</v>
      </c>
      <c r="M59" t="s">
        <v>143</v>
      </c>
      <c r="N59" t="s">
        <v>132</v>
      </c>
      <c r="O59" t="s">
        <v>156</v>
      </c>
      <c r="P59" s="26">
        <v>1664.85</v>
      </c>
    </row>
    <row r="60" spans="1:16" x14ac:dyDescent="0.2">
      <c r="A60" s="13" t="str">
        <f t="shared" si="1"/>
        <v>Lakeview Hospital</v>
      </c>
      <c r="B60" s="23" t="str">
        <f t="shared" si="2"/>
        <v>129991113009</v>
      </c>
      <c r="C60" t="str">
        <f>VLOOKUP(A60,'OP Dollars'!$A$5:$B$91,2,FALSE)</f>
        <v>870322019001</v>
      </c>
      <c r="D60" t="e">
        <f>'OP Dollars'!#REF!</f>
        <v>#REF!</v>
      </c>
      <c r="E60" s="2">
        <f>'ACO Pmt Recon'!F22</f>
        <v>46927.64</v>
      </c>
      <c r="M60" t="s">
        <v>145</v>
      </c>
      <c r="N60" t="s">
        <v>132</v>
      </c>
      <c r="O60" t="s">
        <v>156</v>
      </c>
      <c r="P60" s="26">
        <v>1689.64</v>
      </c>
    </row>
    <row r="61" spans="1:16" x14ac:dyDescent="0.2">
      <c r="A61" s="13" t="str">
        <f t="shared" si="1"/>
        <v>LDS Hospital</v>
      </c>
      <c r="B61" s="23" t="str">
        <f t="shared" si="2"/>
        <v>129991113009</v>
      </c>
      <c r="C61" t="str">
        <f>VLOOKUP(A61,'OP Dollars'!$A$5:$B$91,2,FALSE)</f>
        <v>870269232209</v>
      </c>
      <c r="D61" t="e">
        <f>'OP Dollars'!#REF!</f>
        <v>#REF!</v>
      </c>
      <c r="E61" s="2">
        <f>'ACO Pmt Recon'!F24</f>
        <v>53655.24</v>
      </c>
      <c r="M61" t="s">
        <v>139</v>
      </c>
      <c r="N61" t="s">
        <v>85</v>
      </c>
      <c r="O61" t="s">
        <v>156</v>
      </c>
      <c r="P61" s="26">
        <v>7843.35</v>
      </c>
    </row>
    <row r="62" spans="1:16" x14ac:dyDescent="0.2">
      <c r="A62" s="13" t="str">
        <f t="shared" si="1"/>
        <v>Logan Regional Med Center</v>
      </c>
      <c r="B62" s="23" t="str">
        <f t="shared" si="2"/>
        <v>129991113009</v>
      </c>
      <c r="C62" t="str">
        <f>VLOOKUP(A62,'OP Dollars'!$A$5:$B$91,2,FALSE)</f>
        <v>870269232176</v>
      </c>
      <c r="D62" t="e">
        <f>'OP Dollars'!#REF!</f>
        <v>#REF!</v>
      </c>
      <c r="E62" s="2">
        <f>'ACO Pmt Recon'!F25</f>
        <v>184506.9</v>
      </c>
      <c r="M62" t="s">
        <v>141</v>
      </c>
      <c r="N62" t="s">
        <v>85</v>
      </c>
      <c r="O62" t="s">
        <v>156</v>
      </c>
      <c r="P62" s="26">
        <v>39659.339999999997</v>
      </c>
    </row>
    <row r="63" spans="1:16" x14ac:dyDescent="0.2">
      <c r="A63" s="13" t="str">
        <f t="shared" si="1"/>
        <v>Lone Peak Hospital</v>
      </c>
      <c r="B63" s="23" t="str">
        <f t="shared" si="2"/>
        <v>129991113009</v>
      </c>
      <c r="C63" t="str">
        <f>VLOOKUP(A63,'OP Dollars'!$A$5:$B$91,2,FALSE)</f>
        <v>251925376001</v>
      </c>
      <c r="D63" t="e">
        <f>'OP Dollars'!#REF!</f>
        <v>#REF!</v>
      </c>
      <c r="E63" s="2">
        <f>'ACO Pmt Recon'!F26</f>
        <v>41478.86</v>
      </c>
      <c r="M63" t="s">
        <v>143</v>
      </c>
      <c r="N63" t="s">
        <v>85</v>
      </c>
      <c r="O63" t="s">
        <v>156</v>
      </c>
      <c r="P63" s="26">
        <v>24459.67</v>
      </c>
    </row>
    <row r="64" spans="1:16" x14ac:dyDescent="0.2">
      <c r="A64" s="13" t="str">
        <f t="shared" si="1"/>
        <v>Mckay Dee Hospital</v>
      </c>
      <c r="B64" s="23" t="str">
        <f t="shared" si="2"/>
        <v>129991113009</v>
      </c>
      <c r="C64" t="str">
        <f>VLOOKUP(A64,'OP Dollars'!$A$5:$B$91,2,FALSE)</f>
        <v>870269232274</v>
      </c>
      <c r="D64" t="e">
        <f>'OP Dollars'!#REF!</f>
        <v>#REF!</v>
      </c>
      <c r="E64" s="2">
        <f>'ACO Pmt Recon'!F27</f>
        <v>157423.67999999999</v>
      </c>
      <c r="M64" t="s">
        <v>145</v>
      </c>
      <c r="N64" t="s">
        <v>85</v>
      </c>
      <c r="O64" t="s">
        <v>156</v>
      </c>
      <c r="P64" s="26">
        <v>152792.6</v>
      </c>
    </row>
    <row r="65" spans="1:16" x14ac:dyDescent="0.2">
      <c r="A65" s="13" t="str">
        <f t="shared" si="1"/>
        <v>Moab Regional Hospital</v>
      </c>
      <c r="B65" s="23" t="str">
        <f t="shared" si="2"/>
        <v>129991113009</v>
      </c>
      <c r="C65" t="str">
        <f>VLOOKUP(A65,'OP Dollars'!$A$5:$B$91,2,FALSE)</f>
        <v>870270956005</v>
      </c>
      <c r="D65" t="e">
        <f>'OP Dollars'!#REF!</f>
        <v>#REF!</v>
      </c>
      <c r="E65" s="2">
        <f>'ACO Pmt Recon'!F28</f>
        <v>54.71</v>
      </c>
      <c r="M65" t="s">
        <v>139</v>
      </c>
      <c r="N65" t="s">
        <v>73</v>
      </c>
      <c r="O65" t="s">
        <v>156</v>
      </c>
      <c r="P65" s="26">
        <v>9094.16</v>
      </c>
    </row>
    <row r="66" spans="1:16" x14ac:dyDescent="0.2">
      <c r="A66" s="13" t="str">
        <f t="shared" si="1"/>
        <v>Mountain View Hospital</v>
      </c>
      <c r="B66" s="23" t="str">
        <f t="shared" si="2"/>
        <v>129991113009</v>
      </c>
      <c r="C66" t="str">
        <f>VLOOKUP(A66,'OP Dollars'!$A$5:$B$91,2,FALSE)</f>
        <v>870333048001</v>
      </c>
      <c r="D66" t="e">
        <f>'OP Dollars'!#REF!</f>
        <v>#REF!</v>
      </c>
      <c r="E66" s="2">
        <f>'ACO Pmt Recon'!F29</f>
        <v>45753.64</v>
      </c>
      <c r="M66" t="s">
        <v>141</v>
      </c>
      <c r="N66" t="s">
        <v>73</v>
      </c>
      <c r="O66" t="s">
        <v>156</v>
      </c>
      <c r="P66" s="26">
        <v>46797.46</v>
      </c>
    </row>
    <row r="67" spans="1:16" x14ac:dyDescent="0.2">
      <c r="A67" s="13" t="str">
        <f t="shared" si="1"/>
        <v>MOUNTAIN WEST MEDICAL CNTR</v>
      </c>
      <c r="B67" s="23" t="str">
        <f t="shared" si="2"/>
        <v>129991113009</v>
      </c>
      <c r="C67" t="str">
        <f>VLOOKUP(A67,'OP Dollars'!$A$5:$B$91,2,FALSE)</f>
        <v>870619248011</v>
      </c>
      <c r="D67" t="e">
        <f>'OP Dollars'!#REF!</f>
        <v>#REF!</v>
      </c>
      <c r="E67" s="2">
        <f>'ACO Pmt Recon'!F30</f>
        <v>139934.75</v>
      </c>
      <c r="M67" t="s">
        <v>143</v>
      </c>
      <c r="N67" t="s">
        <v>73</v>
      </c>
      <c r="O67" t="s">
        <v>156</v>
      </c>
      <c r="P67" s="26">
        <v>16467.240000000002</v>
      </c>
    </row>
    <row r="68" spans="1:16" x14ac:dyDescent="0.2">
      <c r="A68" s="13" t="str">
        <f t="shared" si="1"/>
        <v>NORTHERN UTAH REHABILITATION HOSPITAL</v>
      </c>
      <c r="B68" s="23" t="str">
        <f t="shared" si="2"/>
        <v>129991113009</v>
      </c>
      <c r="C68" t="str">
        <f>VLOOKUP(A68,'OP Dollars'!$A$5:$B$91,2,FALSE)</f>
        <v>462249421001</v>
      </c>
      <c r="D68" t="e">
        <f>'OP Dollars'!#REF!</f>
        <v>#REF!</v>
      </c>
      <c r="E68" s="2">
        <f>'ACO Pmt Recon'!F31</f>
        <v>0</v>
      </c>
      <c r="M68" t="s">
        <v>145</v>
      </c>
      <c r="N68" t="s">
        <v>73</v>
      </c>
      <c r="O68" t="s">
        <v>156</v>
      </c>
      <c r="P68" s="26">
        <v>168383.39</v>
      </c>
    </row>
    <row r="69" spans="1:16" x14ac:dyDescent="0.2">
      <c r="A69" s="13" t="str">
        <f t="shared" si="1"/>
        <v>Ogden Regional Medical Ctr</v>
      </c>
      <c r="B69" s="23" t="str">
        <f t="shared" si="2"/>
        <v>129991113009</v>
      </c>
      <c r="C69" t="str">
        <f>VLOOKUP(A69,'OP Dollars'!$A$5:$B$91,2,FALSE)</f>
        <v>721254895009</v>
      </c>
      <c r="D69" t="e">
        <f>'OP Dollars'!#REF!</f>
        <v>#REF!</v>
      </c>
      <c r="E69" s="2">
        <f>'ACO Pmt Recon'!F32</f>
        <v>114095.11</v>
      </c>
      <c r="M69" t="s">
        <v>139</v>
      </c>
      <c r="N69" t="s">
        <v>130</v>
      </c>
      <c r="O69" t="s">
        <v>156</v>
      </c>
      <c r="P69" s="26">
        <v>930.06</v>
      </c>
    </row>
    <row r="70" spans="1:16" x14ac:dyDescent="0.2">
      <c r="A70" s="13" t="str">
        <f t="shared" si="1"/>
        <v>Orem Community Hospital</v>
      </c>
      <c r="B70" s="23" t="str">
        <f t="shared" si="2"/>
        <v>129991113009</v>
      </c>
      <c r="C70" t="str">
        <f>VLOOKUP(A70,'OP Dollars'!$A$5:$B$91,2,FALSE)</f>
        <v>870269232033</v>
      </c>
      <c r="D70" t="e">
        <f>'OP Dollars'!#REF!</f>
        <v>#REF!</v>
      </c>
      <c r="E70" s="2">
        <f>'ACO Pmt Recon'!F33</f>
        <v>12298.47</v>
      </c>
      <c r="M70" t="s">
        <v>141</v>
      </c>
      <c r="N70" t="s">
        <v>130</v>
      </c>
      <c r="O70" t="s">
        <v>156</v>
      </c>
      <c r="P70" s="26">
        <v>1840.28</v>
      </c>
    </row>
    <row r="71" spans="1:16" x14ac:dyDescent="0.2">
      <c r="A71" s="13" t="str">
        <f t="shared" si="1"/>
        <v>Orthopedic Specialty Hosp</v>
      </c>
      <c r="B71" s="23" t="str">
        <f t="shared" si="2"/>
        <v>129991113009</v>
      </c>
      <c r="C71" t="str">
        <f>VLOOKUP(A71,'OP Dollars'!$A$5:$B$91,2,FALSE)</f>
        <v>942854057033</v>
      </c>
      <c r="D71" t="e">
        <f>'OP Dollars'!#REF!</f>
        <v>#REF!</v>
      </c>
      <c r="E71" s="2">
        <f>'ACO Pmt Recon'!F34</f>
        <v>3831.57</v>
      </c>
      <c r="M71" t="s">
        <v>143</v>
      </c>
      <c r="N71" t="s">
        <v>130</v>
      </c>
      <c r="O71" t="s">
        <v>156</v>
      </c>
      <c r="P71" s="26">
        <v>1782.78</v>
      </c>
    </row>
    <row r="72" spans="1:16" x14ac:dyDescent="0.2">
      <c r="A72" s="13" t="str">
        <f t="shared" si="1"/>
        <v>Park City Medical Center</v>
      </c>
      <c r="B72" s="23" t="str">
        <f t="shared" si="2"/>
        <v>129991113009</v>
      </c>
      <c r="C72" t="str">
        <f>VLOOKUP(A72,'OP Dollars'!$A$5:$B$91,2,FALSE)</f>
        <v>942854057197</v>
      </c>
      <c r="D72" t="e">
        <f>'OP Dollars'!#REF!</f>
        <v>#REF!</v>
      </c>
      <c r="E72" s="2">
        <f>'ACO Pmt Recon'!F35</f>
        <v>14815.56</v>
      </c>
      <c r="M72" t="s">
        <v>145</v>
      </c>
      <c r="N72" t="s">
        <v>130</v>
      </c>
      <c r="O72" t="s">
        <v>156</v>
      </c>
      <c r="P72" s="26">
        <v>14296.49</v>
      </c>
    </row>
    <row r="73" spans="1:16" x14ac:dyDescent="0.2">
      <c r="A73" s="13" t="str">
        <f t="shared" si="1"/>
        <v>Primary Childrens Med Cntr</v>
      </c>
      <c r="B73" s="23" t="str">
        <f t="shared" si="2"/>
        <v>129991113009</v>
      </c>
      <c r="C73" t="str">
        <f>VLOOKUP(A73,'OP Dollars'!$A$5:$B$91,2,FALSE)</f>
        <v>942854058211</v>
      </c>
      <c r="D73" t="e">
        <f>'OP Dollars'!#REF!</f>
        <v>#REF!</v>
      </c>
      <c r="E73" s="2">
        <f>'ACO Pmt Recon'!F36</f>
        <v>872584.25</v>
      </c>
      <c r="M73" t="s">
        <v>139</v>
      </c>
      <c r="N73" t="s">
        <v>88</v>
      </c>
      <c r="O73" t="s">
        <v>156</v>
      </c>
      <c r="P73" s="26">
        <v>34590.379999999997</v>
      </c>
    </row>
    <row r="74" spans="1:16" x14ac:dyDescent="0.2">
      <c r="A74" s="13" t="str">
        <f t="shared" si="1"/>
        <v>Salt Lake Reg Med Cntr</v>
      </c>
      <c r="B74" s="23" t="str">
        <f t="shared" si="2"/>
        <v>129991113009</v>
      </c>
      <c r="C74" t="str">
        <f>VLOOKUP(A74,'OP Dollars'!$A$5:$B$91,2,FALSE)</f>
        <v>621795214002</v>
      </c>
      <c r="D74" t="e">
        <f>'OP Dollars'!#REF!</f>
        <v>#REF!</v>
      </c>
      <c r="E74" s="2">
        <f>'ACO Pmt Recon'!F37</f>
        <v>52970.17</v>
      </c>
      <c r="M74" t="s">
        <v>141</v>
      </c>
      <c r="N74" t="s">
        <v>88</v>
      </c>
      <c r="O74" t="s">
        <v>156</v>
      </c>
      <c r="P74" s="26">
        <v>95236.84</v>
      </c>
    </row>
    <row r="75" spans="1:16" x14ac:dyDescent="0.2">
      <c r="A75" s="13" t="str">
        <f t="shared" si="1"/>
        <v>Sanpete Valley Hospital</v>
      </c>
      <c r="B75" s="23" t="str">
        <f t="shared" si="2"/>
        <v>129991113009</v>
      </c>
      <c r="C75" t="str">
        <f>VLOOKUP(A75,'OP Dollars'!$A$5:$B$91,2,FALSE)</f>
        <v>870269232288</v>
      </c>
      <c r="D75" t="e">
        <f>'OP Dollars'!#REF!</f>
        <v>#REF!</v>
      </c>
      <c r="E75" s="2">
        <f>'ACO Pmt Recon'!F38</f>
        <v>4083.02</v>
      </c>
      <c r="M75" t="s">
        <v>143</v>
      </c>
      <c r="N75" t="s">
        <v>88</v>
      </c>
      <c r="O75" t="s">
        <v>156</v>
      </c>
      <c r="P75" s="26">
        <v>107237.61</v>
      </c>
    </row>
    <row r="76" spans="1:16" x14ac:dyDescent="0.2">
      <c r="A76" s="13" t="str">
        <f t="shared" si="1"/>
        <v>Sevier Valley Medical Cntr</v>
      </c>
      <c r="B76" s="23" t="str">
        <f t="shared" si="2"/>
        <v>129991113009</v>
      </c>
      <c r="C76" t="str">
        <f>VLOOKUP(A76,'OP Dollars'!$A$5:$B$91,2,FALSE)</f>
        <v>870269232324</v>
      </c>
      <c r="D76" t="e">
        <f>'OP Dollars'!#REF!</f>
        <v>#REF!</v>
      </c>
      <c r="E76" s="2">
        <f>'ACO Pmt Recon'!F39</f>
        <v>10240.24</v>
      </c>
      <c r="M76" t="s">
        <v>145</v>
      </c>
      <c r="N76" t="s">
        <v>88</v>
      </c>
      <c r="O76" t="s">
        <v>156</v>
      </c>
      <c r="P76" s="26">
        <v>488820.59</v>
      </c>
    </row>
    <row r="77" spans="1:16" x14ac:dyDescent="0.2">
      <c r="A77" s="13" t="str">
        <f t="shared" si="1"/>
        <v>Shriners Hosp For Children</v>
      </c>
      <c r="B77" s="23" t="str">
        <f t="shared" si="2"/>
        <v>129991113009</v>
      </c>
      <c r="C77" t="e">
        <f>VLOOKUP(A77,'OP Dollars'!$A$5:$B$91,2,FALSE)</f>
        <v>#N/A</v>
      </c>
      <c r="D77" t="e">
        <f>'OP Dollars'!#REF!</f>
        <v>#REF!</v>
      </c>
      <c r="E77" s="2">
        <f>'ACO Pmt Recon'!F40</f>
        <v>0</v>
      </c>
      <c r="M77" t="s">
        <v>139</v>
      </c>
      <c r="N77" t="s">
        <v>134</v>
      </c>
      <c r="O77" t="s">
        <v>156</v>
      </c>
      <c r="P77" s="26">
        <v>30646.59</v>
      </c>
    </row>
    <row r="78" spans="1:16" x14ac:dyDescent="0.2">
      <c r="A78" s="13" t="str">
        <f t="shared" si="1"/>
        <v>St Marks Hospital</v>
      </c>
      <c r="B78" s="23" t="str">
        <f t="shared" si="2"/>
        <v>129991113009</v>
      </c>
      <c r="C78" t="str">
        <f>VLOOKUP(A78,'OP Dollars'!$A$5:$B$91,2,FALSE)</f>
        <v>621650573021</v>
      </c>
      <c r="D78" t="e">
        <f>'OP Dollars'!#REF!</f>
        <v>#REF!</v>
      </c>
      <c r="E78" s="2">
        <f>'ACO Pmt Recon'!F42</f>
        <v>375912.71</v>
      </c>
      <c r="M78" t="s">
        <v>141</v>
      </c>
      <c r="N78" t="s">
        <v>134</v>
      </c>
      <c r="O78" t="s">
        <v>156</v>
      </c>
      <c r="P78" s="26">
        <v>5254.33</v>
      </c>
    </row>
    <row r="79" spans="1:16" x14ac:dyDescent="0.2">
      <c r="A79" s="13" t="str">
        <f t="shared" si="1"/>
        <v>Timpanogos Regional Hosp</v>
      </c>
      <c r="B79" s="23" t="str">
        <f t="shared" si="2"/>
        <v>129991113009</v>
      </c>
      <c r="C79" t="str">
        <f>VLOOKUP(A79,'OP Dollars'!$A$5:$B$91,2,FALSE)</f>
        <v>621831495013</v>
      </c>
      <c r="D79" t="e">
        <f>'OP Dollars'!#REF!</f>
        <v>#REF!</v>
      </c>
      <c r="E79" s="2">
        <f>'ACO Pmt Recon'!F43</f>
        <v>50683.05</v>
      </c>
      <c r="M79" t="s">
        <v>143</v>
      </c>
      <c r="N79" t="s">
        <v>134</v>
      </c>
      <c r="O79" t="s">
        <v>156</v>
      </c>
      <c r="P79" s="26">
        <v>2101.15</v>
      </c>
    </row>
    <row r="80" spans="1:16" x14ac:dyDescent="0.2">
      <c r="A80" s="13" t="str">
        <f t="shared" si="1"/>
        <v>Uintah Basin Medical Cntr</v>
      </c>
      <c r="B80" s="23" t="str">
        <f t="shared" si="2"/>
        <v>129991113009</v>
      </c>
      <c r="C80" t="str">
        <f>VLOOKUP(A80,'OP Dollars'!$A$5:$B$91,2,FALSE)</f>
        <v>870276435005</v>
      </c>
      <c r="D80" t="e">
        <f>'OP Dollars'!#REF!</f>
        <v>#REF!</v>
      </c>
      <c r="E80" s="2">
        <f>'ACO Pmt Recon'!F44</f>
        <v>25473.64</v>
      </c>
      <c r="M80" t="s">
        <v>145</v>
      </c>
      <c r="N80" t="s">
        <v>134</v>
      </c>
      <c r="O80" t="s">
        <v>156</v>
      </c>
      <c r="P80" s="26">
        <v>19472.990000000002</v>
      </c>
    </row>
    <row r="81" spans="1:16" x14ac:dyDescent="0.2">
      <c r="A81" s="13" t="str">
        <f t="shared" si="1"/>
        <v>Utah Valley Reg Med Cntr</v>
      </c>
      <c r="B81" s="23" t="str">
        <f t="shared" si="2"/>
        <v>129991113009</v>
      </c>
      <c r="C81" t="str">
        <f>VLOOKUP(A81,'OP Dollars'!$A$5:$B$91,2,FALSE)</f>
        <v>870269232162</v>
      </c>
      <c r="D81" t="e">
        <f>'OP Dollars'!#REF!</f>
        <v>#REF!</v>
      </c>
      <c r="E81" s="2">
        <f>'ACO Pmt Recon'!F45</f>
        <v>165792.48000000001</v>
      </c>
      <c r="M81" t="s">
        <v>139</v>
      </c>
      <c r="N81" t="s">
        <v>74</v>
      </c>
      <c r="O81" t="s">
        <v>156</v>
      </c>
      <c r="P81" s="26">
        <v>9004.75</v>
      </c>
    </row>
    <row r="82" spans="1:16" x14ac:dyDescent="0.2">
      <c r="A82" s="13" t="str">
        <f t="shared" si="1"/>
        <v>Utah Valley Specialty Hospital</v>
      </c>
      <c r="B82" s="23" t="str">
        <f t="shared" si="2"/>
        <v>129991113009</v>
      </c>
      <c r="C82" t="e">
        <f>VLOOKUP(A82,'OP Dollars'!$A$5:$B$91,2,FALSE)</f>
        <v>#N/A</v>
      </c>
      <c r="D82" t="e">
        <f>'OP Dollars'!#REF!</f>
        <v>#REF!</v>
      </c>
      <c r="E82" s="2">
        <f>'ACO Pmt Recon'!F46</f>
        <v>0</v>
      </c>
      <c r="M82" t="s">
        <v>141</v>
      </c>
      <c r="N82" t="s">
        <v>74</v>
      </c>
      <c r="O82" t="s">
        <v>156</v>
      </c>
      <c r="P82" s="26">
        <v>16820.900000000001</v>
      </c>
    </row>
    <row r="83" spans="1:16" x14ac:dyDescent="0.2">
      <c r="A83" s="13" t="str">
        <f>A42</f>
        <v>Alta View Hospital</v>
      </c>
      <c r="B83" s="23" t="s">
        <v>143</v>
      </c>
      <c r="C83" t="str">
        <f>VLOOKUP(A83,'OP Dollars'!$A$5:$B$91,2,FALSE)</f>
        <v>870269232020</v>
      </c>
      <c r="D83" t="e">
        <f>'OP Dollars'!#REF!</f>
        <v>#REF!</v>
      </c>
      <c r="E83" s="2">
        <f>'ACO Pmt Recon'!J4</f>
        <v>19079.93</v>
      </c>
      <c r="M83" t="s">
        <v>143</v>
      </c>
      <c r="N83" t="s">
        <v>74</v>
      </c>
      <c r="O83" t="s">
        <v>156</v>
      </c>
      <c r="P83" s="26">
        <v>32975.480000000003</v>
      </c>
    </row>
    <row r="84" spans="1:16" x14ac:dyDescent="0.2">
      <c r="A84" s="13" t="str">
        <f t="shared" si="1"/>
        <v>American Fork Hospital</v>
      </c>
      <c r="B84" s="23" t="s">
        <v>143</v>
      </c>
      <c r="C84" t="str">
        <f>VLOOKUP(A84,'OP Dollars'!$A$5:$B$91,2,FALSE)</f>
        <v>870269232212</v>
      </c>
      <c r="D84" t="e">
        <f>'OP Dollars'!#REF!</f>
        <v>#REF!</v>
      </c>
      <c r="E84" s="2">
        <f>'ACO Pmt Recon'!J5</f>
        <v>20490.12</v>
      </c>
      <c r="M84" t="s">
        <v>145</v>
      </c>
      <c r="N84" t="s">
        <v>74</v>
      </c>
      <c r="O84" t="s">
        <v>156</v>
      </c>
      <c r="P84" s="26">
        <v>37924.94</v>
      </c>
    </row>
    <row r="85" spans="1:16" x14ac:dyDescent="0.2">
      <c r="A85" s="13" t="str">
        <f t="shared" si="1"/>
        <v>Ashley Regional Med Cntr</v>
      </c>
      <c r="B85" s="23" t="s">
        <v>143</v>
      </c>
      <c r="C85" t="str">
        <f>VLOOKUP(A85,'OP Dollars'!$A$5:$B$91,2,FALSE)</f>
        <v>621762532020</v>
      </c>
      <c r="D85" t="e">
        <f>'OP Dollars'!#REF!</f>
        <v>#REF!</v>
      </c>
      <c r="E85" s="2">
        <f>'ACO Pmt Recon'!J6</f>
        <v>12975</v>
      </c>
      <c r="M85" t="s">
        <v>139</v>
      </c>
      <c r="N85" t="s">
        <v>77</v>
      </c>
      <c r="O85" t="s">
        <v>156</v>
      </c>
      <c r="P85" s="26">
        <v>59112.54</v>
      </c>
    </row>
    <row r="86" spans="1:16" x14ac:dyDescent="0.2">
      <c r="A86" s="13" t="str">
        <f t="shared" si="1"/>
        <v>Bear River Valley Hospital</v>
      </c>
      <c r="B86" s="23" t="s">
        <v>143</v>
      </c>
      <c r="C86" t="str">
        <f>VLOOKUP(A86,'OP Dollars'!$A$5:$B$91,2,FALSE)</f>
        <v>870269232291</v>
      </c>
      <c r="D86" t="e">
        <f>'OP Dollars'!#REF!</f>
        <v>#REF!</v>
      </c>
      <c r="E86" s="2">
        <f>'ACO Pmt Recon'!J7</f>
        <v>33482.25</v>
      </c>
      <c r="M86" t="s">
        <v>141</v>
      </c>
      <c r="N86" t="s">
        <v>77</v>
      </c>
      <c r="O86" t="s">
        <v>156</v>
      </c>
      <c r="P86" s="26">
        <v>91675.55</v>
      </c>
    </row>
    <row r="87" spans="1:16" x14ac:dyDescent="0.2">
      <c r="A87" s="13" t="str">
        <f t="shared" si="1"/>
        <v>Blue Mountain Hospital</v>
      </c>
      <c r="B87" s="23" t="s">
        <v>143</v>
      </c>
      <c r="C87" t="e">
        <f>VLOOKUP(A87,'OP Dollars'!$A$5:$B$91,2,FALSE)</f>
        <v>#N/A</v>
      </c>
      <c r="D87" t="e">
        <f>'OP Dollars'!#REF!</f>
        <v>#REF!</v>
      </c>
      <c r="E87" s="2">
        <f>'ACO Pmt Recon'!J8</f>
        <v>0</v>
      </c>
      <c r="M87" t="s">
        <v>143</v>
      </c>
      <c r="N87" t="s">
        <v>77</v>
      </c>
      <c r="O87" t="s">
        <v>156</v>
      </c>
      <c r="P87" s="26">
        <v>175094.44</v>
      </c>
    </row>
    <row r="88" spans="1:16" x14ac:dyDescent="0.2">
      <c r="A88" s="13" t="str">
        <f t="shared" si="1"/>
        <v>Brigham City Comm Hosp</v>
      </c>
      <c r="B88" s="23" t="s">
        <v>143</v>
      </c>
      <c r="C88" t="str">
        <f>VLOOKUP(A88,'OP Dollars'!$A$5:$B$91,2,FALSE)</f>
        <v>870318837007</v>
      </c>
      <c r="D88" t="e">
        <f>'OP Dollars'!#REF!</f>
        <v>#REF!</v>
      </c>
      <c r="E88" s="2">
        <f>'ACO Pmt Recon'!J9</f>
        <v>69955.03</v>
      </c>
      <c r="M88" t="s">
        <v>145</v>
      </c>
      <c r="N88" t="s">
        <v>77</v>
      </c>
      <c r="O88" t="s">
        <v>156</v>
      </c>
      <c r="P88" s="26">
        <v>164474.87</v>
      </c>
    </row>
    <row r="89" spans="1:16" x14ac:dyDescent="0.2">
      <c r="A89" s="13" t="str">
        <f t="shared" si="1"/>
        <v>Cache Valley Hospital</v>
      </c>
      <c r="B89" s="23" t="s">
        <v>143</v>
      </c>
      <c r="C89" t="str">
        <f>VLOOKUP(A89,'OP Dollars'!$A$5:$B$91,2,FALSE)</f>
        <v>471210615001</v>
      </c>
      <c r="D89" t="e">
        <f>'OP Dollars'!#REF!</f>
        <v>#REF!</v>
      </c>
      <c r="E89" s="2">
        <f>'ACO Pmt Recon'!J10</f>
        <v>43633.49</v>
      </c>
      <c r="M89" t="s">
        <v>139</v>
      </c>
      <c r="N89" t="s">
        <v>126</v>
      </c>
      <c r="O89" t="s">
        <v>156</v>
      </c>
      <c r="P89" s="26">
        <v>2320.1</v>
      </c>
    </row>
    <row r="90" spans="1:16" x14ac:dyDescent="0.2">
      <c r="A90" s="13" t="str">
        <f t="shared" si="1"/>
        <v>Castleview Hospital LLC</v>
      </c>
      <c r="B90" s="23" t="s">
        <v>143</v>
      </c>
      <c r="C90" t="str">
        <f>VLOOKUP(A90,'OP Dollars'!$A$5:$B$91,2,FALSE)</f>
        <v>621762357001</v>
      </c>
      <c r="D90" t="e">
        <f>'OP Dollars'!#REF!</f>
        <v>#REF!</v>
      </c>
      <c r="E90" s="2">
        <f>'ACO Pmt Recon'!J11</f>
        <v>8947.4599999999991</v>
      </c>
      <c r="M90" t="s">
        <v>141</v>
      </c>
      <c r="N90" t="s">
        <v>126</v>
      </c>
      <c r="O90" t="s">
        <v>156</v>
      </c>
      <c r="P90" s="26">
        <v>14573.7</v>
      </c>
    </row>
    <row r="91" spans="1:16" x14ac:dyDescent="0.2">
      <c r="A91" s="13" t="str">
        <f t="shared" si="1"/>
        <v>Cedar City Hospital</v>
      </c>
      <c r="B91" s="23" t="s">
        <v>143</v>
      </c>
      <c r="C91" t="str">
        <f>VLOOKUP(A91,'OP Dollars'!$A$5:$B$91,2,FALSE)</f>
        <v>870269232307</v>
      </c>
      <c r="D91" t="e">
        <f>'OP Dollars'!#REF!</f>
        <v>#REF!</v>
      </c>
      <c r="E91" s="2">
        <f>'ACO Pmt Recon'!J12</f>
        <v>229608.46</v>
      </c>
      <c r="M91" t="s">
        <v>143</v>
      </c>
      <c r="N91" t="s">
        <v>126</v>
      </c>
      <c r="O91" t="s">
        <v>156</v>
      </c>
      <c r="P91" s="26">
        <v>8080.76</v>
      </c>
    </row>
    <row r="92" spans="1:16" x14ac:dyDescent="0.2">
      <c r="A92" s="13" t="str">
        <f t="shared" si="1"/>
        <v>Central Valley Medical Ctr</v>
      </c>
      <c r="B92" s="23" t="s">
        <v>143</v>
      </c>
      <c r="C92" t="str">
        <f>VLOOKUP(A92,'OP Dollars'!$A$5:$B$91,2,FALSE)</f>
        <v>876000887008</v>
      </c>
      <c r="D92" t="e">
        <f>'OP Dollars'!#REF!</f>
        <v>#REF!</v>
      </c>
      <c r="E92" s="2">
        <f>'ACO Pmt Recon'!J13</f>
        <v>13590.3</v>
      </c>
      <c r="M92" t="s">
        <v>145</v>
      </c>
      <c r="N92" t="s">
        <v>126</v>
      </c>
      <c r="O92" t="s">
        <v>156</v>
      </c>
      <c r="P92" s="26">
        <v>28000.14</v>
      </c>
    </row>
    <row r="93" spans="1:16" x14ac:dyDescent="0.2">
      <c r="A93" s="13" t="str">
        <f t="shared" si="1"/>
        <v>Davis Hospital &amp; Med Cntr</v>
      </c>
      <c r="B93" s="23" t="s">
        <v>143</v>
      </c>
      <c r="C93" t="str">
        <f>VLOOKUP(A93,'OP Dollars'!$A$5:$B$91,2,FALSE)</f>
        <v>680562507001</v>
      </c>
      <c r="D93" t="e">
        <f>'OP Dollars'!#REF!</f>
        <v>#REF!</v>
      </c>
      <c r="E93" s="2">
        <f>'ACO Pmt Recon'!J14</f>
        <v>127336.21</v>
      </c>
      <c r="M93" t="s">
        <v>139</v>
      </c>
      <c r="N93" t="s">
        <v>82</v>
      </c>
      <c r="O93" t="s">
        <v>156</v>
      </c>
      <c r="P93" s="26">
        <v>41864.370000000003</v>
      </c>
    </row>
    <row r="94" spans="1:16" x14ac:dyDescent="0.2">
      <c r="A94" s="13" t="str">
        <f t="shared" si="1"/>
        <v>Delta Community Med Cntr</v>
      </c>
      <c r="B94" s="23" t="s">
        <v>143</v>
      </c>
      <c r="C94" t="str">
        <f>VLOOKUP(A94,'OP Dollars'!$A$5:$B$91,2,FALSE)</f>
        <v>870269232257</v>
      </c>
      <c r="D94" t="e">
        <f>'OP Dollars'!#REF!</f>
        <v>#REF!</v>
      </c>
      <c r="E94" s="2">
        <f>'ACO Pmt Recon'!J15</f>
        <v>4847.7700000000004</v>
      </c>
      <c r="M94" t="s">
        <v>141</v>
      </c>
      <c r="N94" t="s">
        <v>82</v>
      </c>
      <c r="O94" t="s">
        <v>156</v>
      </c>
      <c r="P94" s="26">
        <v>246932.91</v>
      </c>
    </row>
    <row r="95" spans="1:16" x14ac:dyDescent="0.2">
      <c r="A95" s="13" t="str">
        <f t="shared" si="1"/>
        <v>Dixie Medical Center</v>
      </c>
      <c r="B95" s="23" t="s">
        <v>143</v>
      </c>
      <c r="C95" t="e">
        <f>VLOOKUP(A95,'OP Dollars'!$A$5:$B$91,2,FALSE)</f>
        <v>#N/A</v>
      </c>
      <c r="D95" t="e">
        <f>'OP Dollars'!#REF!</f>
        <v>#REF!</v>
      </c>
      <c r="E95" s="2">
        <f>'ACO Pmt Recon'!J16</f>
        <v>0</v>
      </c>
      <c r="M95" t="s">
        <v>143</v>
      </c>
      <c r="N95" t="s">
        <v>82</v>
      </c>
      <c r="O95" t="s">
        <v>156</v>
      </c>
      <c r="P95" s="26">
        <v>128638.14</v>
      </c>
    </row>
    <row r="96" spans="1:16" x14ac:dyDescent="0.2">
      <c r="A96" s="13" t="str">
        <f t="shared" si="1"/>
        <v>Fillmore Hospital</v>
      </c>
      <c r="B96" s="23" t="s">
        <v>143</v>
      </c>
      <c r="C96" t="str">
        <f>VLOOKUP(A96,'OP Dollars'!$A$5:$B$91,2,FALSE)</f>
        <v>870269232180</v>
      </c>
      <c r="D96" t="e">
        <f>'OP Dollars'!#REF!</f>
        <v>#REF!</v>
      </c>
      <c r="E96" s="2">
        <f>'ACO Pmt Recon'!J17</f>
        <v>1357.32</v>
      </c>
      <c r="M96" t="s">
        <v>145</v>
      </c>
      <c r="N96" t="s">
        <v>82</v>
      </c>
      <c r="O96" t="s">
        <v>156</v>
      </c>
      <c r="P96" s="26">
        <v>594199.89</v>
      </c>
    </row>
    <row r="97" spans="1:16" x14ac:dyDescent="0.2">
      <c r="A97" s="13" t="str">
        <f t="shared" si="1"/>
        <v>Heber Valley Medical Ctr</v>
      </c>
      <c r="B97" s="23" t="s">
        <v>143</v>
      </c>
      <c r="C97" t="str">
        <f>VLOOKUP(A97,'OP Dollars'!$A$5:$B$91,2,FALSE)</f>
        <v>870269232341</v>
      </c>
      <c r="D97" t="e">
        <f>'OP Dollars'!#REF!</f>
        <v>#REF!</v>
      </c>
      <c r="E97" s="2">
        <f>'ACO Pmt Recon'!J18</f>
        <v>25367.69</v>
      </c>
      <c r="M97" t="s">
        <v>139</v>
      </c>
      <c r="N97" t="s">
        <v>80</v>
      </c>
      <c r="O97" t="s">
        <v>156</v>
      </c>
      <c r="P97" s="26">
        <v>11999.28</v>
      </c>
    </row>
    <row r="98" spans="1:16" x14ac:dyDescent="0.2">
      <c r="A98" s="13" t="str">
        <f t="shared" si="1"/>
        <v>IHC Riverton Hospital</v>
      </c>
      <c r="B98" s="23" t="s">
        <v>143</v>
      </c>
      <c r="C98" t="str">
        <f>VLOOKUP(A98,'OP Dollars'!$A$5:$B$91,2,FALSE)</f>
        <v>942854057207</v>
      </c>
      <c r="D98" t="e">
        <f>'OP Dollars'!#REF!</f>
        <v>#REF!</v>
      </c>
      <c r="E98" s="2">
        <f>'ACO Pmt Recon'!J19</f>
        <v>31967.599999999999</v>
      </c>
      <c r="M98" t="s">
        <v>141</v>
      </c>
      <c r="N98" t="s">
        <v>80</v>
      </c>
      <c r="O98" t="s">
        <v>156</v>
      </c>
      <c r="P98" s="26">
        <v>24828.85</v>
      </c>
    </row>
    <row r="99" spans="1:16" x14ac:dyDescent="0.2">
      <c r="A99" s="13" t="str">
        <f t="shared" si="1"/>
        <v>Intermountain Medical Center</v>
      </c>
      <c r="B99" s="23" t="s">
        <v>143</v>
      </c>
      <c r="C99" t="str">
        <f>VLOOKUP(A99,'OP Dollars'!$A$5:$B$91,2,FALSE)</f>
        <v>870269232338</v>
      </c>
      <c r="D99" t="e">
        <f>'OP Dollars'!#REF!</f>
        <v>#REF!</v>
      </c>
      <c r="E99" s="2">
        <f>'ACO Pmt Recon'!J20</f>
        <v>178225</v>
      </c>
      <c r="M99" t="s">
        <v>143</v>
      </c>
      <c r="N99" t="s">
        <v>80</v>
      </c>
      <c r="O99" t="s">
        <v>156</v>
      </c>
      <c r="P99" s="26">
        <v>11354.64</v>
      </c>
    </row>
    <row r="100" spans="1:16" x14ac:dyDescent="0.2">
      <c r="A100" s="13" t="str">
        <f t="shared" si="1"/>
        <v>Jordan Valley Hosp Lp</v>
      </c>
      <c r="B100" s="23" t="s">
        <v>143</v>
      </c>
      <c r="C100" t="str">
        <f>VLOOKUP(A100,'OP Dollars'!$A$5:$B$91,2,FALSE)</f>
        <v>820588653001</v>
      </c>
      <c r="D100" t="e">
        <f>'OP Dollars'!#REF!</f>
        <v>#REF!</v>
      </c>
      <c r="E100" s="2">
        <f>'ACO Pmt Recon'!J21</f>
        <v>62608.04</v>
      </c>
      <c r="M100" t="s">
        <v>145</v>
      </c>
      <c r="N100" t="s">
        <v>80</v>
      </c>
      <c r="O100" t="s">
        <v>156</v>
      </c>
      <c r="P100" s="26">
        <v>130902.43</v>
      </c>
    </row>
    <row r="101" spans="1:16" x14ac:dyDescent="0.2">
      <c r="A101" s="13" t="str">
        <f t="shared" si="1"/>
        <v>Lakeview Hospital</v>
      </c>
      <c r="B101" s="23" t="s">
        <v>143</v>
      </c>
      <c r="C101" t="str">
        <f>VLOOKUP(A101,'OP Dollars'!$A$5:$B$91,2,FALSE)</f>
        <v>870322019001</v>
      </c>
      <c r="D101" t="e">
        <f>'OP Dollars'!#REF!</f>
        <v>#REF!</v>
      </c>
      <c r="E101" s="2">
        <f>'ACO Pmt Recon'!J22</f>
        <v>42496.19</v>
      </c>
      <c r="M101" t="s">
        <v>139</v>
      </c>
      <c r="N101" t="s">
        <v>124</v>
      </c>
      <c r="O101" t="s">
        <v>156</v>
      </c>
      <c r="P101" s="26">
        <v>881.13</v>
      </c>
    </row>
    <row r="102" spans="1:16" x14ac:dyDescent="0.2">
      <c r="A102" s="13" t="str">
        <f t="shared" si="1"/>
        <v>LDS Hospital</v>
      </c>
      <c r="B102" s="23" t="s">
        <v>143</v>
      </c>
      <c r="C102" t="str">
        <f>VLOOKUP(A102,'OP Dollars'!$A$5:$B$91,2,FALSE)</f>
        <v>870269232209</v>
      </c>
      <c r="D102" t="e">
        <f>'OP Dollars'!#REF!</f>
        <v>#REF!</v>
      </c>
      <c r="E102" s="2">
        <f>'ACO Pmt Recon'!J24</f>
        <v>62021.06</v>
      </c>
      <c r="M102" t="s">
        <v>141</v>
      </c>
      <c r="N102" t="s">
        <v>124</v>
      </c>
      <c r="O102" t="s">
        <v>156</v>
      </c>
      <c r="P102" s="26">
        <v>636.02</v>
      </c>
    </row>
    <row r="103" spans="1:16" x14ac:dyDescent="0.2">
      <c r="A103" s="13" t="str">
        <f t="shared" si="1"/>
        <v>Logan Regional Med Center</v>
      </c>
      <c r="B103" s="23" t="s">
        <v>143</v>
      </c>
      <c r="C103" t="str">
        <f>VLOOKUP(A103,'OP Dollars'!$A$5:$B$91,2,FALSE)</f>
        <v>870269232176</v>
      </c>
      <c r="D103" t="e">
        <f>'OP Dollars'!#REF!</f>
        <v>#REF!</v>
      </c>
      <c r="E103" s="2">
        <f>'ACO Pmt Recon'!J25</f>
        <v>226362.73</v>
      </c>
      <c r="M103" t="s">
        <v>143</v>
      </c>
      <c r="N103" t="s">
        <v>124</v>
      </c>
      <c r="O103" t="s">
        <v>156</v>
      </c>
      <c r="P103" s="26">
        <v>2121.66</v>
      </c>
    </row>
    <row r="104" spans="1:16" x14ac:dyDescent="0.2">
      <c r="A104" s="13" t="str">
        <f t="shared" si="1"/>
        <v>Lone Peak Hospital</v>
      </c>
      <c r="B104" s="23" t="s">
        <v>143</v>
      </c>
      <c r="C104" t="str">
        <f>VLOOKUP(A104,'OP Dollars'!$A$5:$B$91,2,FALSE)</f>
        <v>251925376001</v>
      </c>
      <c r="D104" t="e">
        <f>'OP Dollars'!#REF!</f>
        <v>#REF!</v>
      </c>
      <c r="E104" s="2">
        <f>'ACO Pmt Recon'!J26</f>
        <v>43146.49</v>
      </c>
      <c r="M104" t="s">
        <v>145</v>
      </c>
      <c r="N104" t="s">
        <v>124</v>
      </c>
      <c r="O104" t="s">
        <v>156</v>
      </c>
      <c r="P104" s="26">
        <v>10626.04</v>
      </c>
    </row>
    <row r="105" spans="1:16" x14ac:dyDescent="0.2">
      <c r="A105" s="13" t="str">
        <f t="shared" si="1"/>
        <v>Mckay Dee Hospital</v>
      </c>
      <c r="B105" s="23" t="s">
        <v>143</v>
      </c>
      <c r="C105" t="str">
        <f>VLOOKUP(A105,'OP Dollars'!$A$5:$B$91,2,FALSE)</f>
        <v>870269232274</v>
      </c>
      <c r="D105" t="e">
        <f>'OP Dollars'!#REF!</f>
        <v>#REF!</v>
      </c>
      <c r="E105" s="2">
        <f>'ACO Pmt Recon'!J27</f>
        <v>210021.47</v>
      </c>
      <c r="M105" t="s">
        <v>139</v>
      </c>
      <c r="N105" t="s">
        <v>99</v>
      </c>
      <c r="O105" t="s">
        <v>156</v>
      </c>
      <c r="P105" s="26">
        <v>2413.06</v>
      </c>
    </row>
    <row r="106" spans="1:16" x14ac:dyDescent="0.2">
      <c r="A106" s="13" t="str">
        <f t="shared" si="1"/>
        <v>Moab Regional Hospital</v>
      </c>
      <c r="B106" s="23" t="s">
        <v>143</v>
      </c>
      <c r="C106" t="str">
        <f>VLOOKUP(A106,'OP Dollars'!$A$5:$B$91,2,FALSE)</f>
        <v>870270956005</v>
      </c>
      <c r="D106" t="e">
        <f>'OP Dollars'!#REF!</f>
        <v>#REF!</v>
      </c>
      <c r="E106" s="2">
        <f>'ACO Pmt Recon'!J28</f>
        <v>5903.35</v>
      </c>
      <c r="M106" t="s">
        <v>141</v>
      </c>
      <c r="N106" t="s">
        <v>99</v>
      </c>
      <c r="O106" t="s">
        <v>156</v>
      </c>
      <c r="P106" s="26">
        <v>14428.71</v>
      </c>
    </row>
    <row r="107" spans="1:16" x14ac:dyDescent="0.2">
      <c r="A107" s="13" t="str">
        <f t="shared" ref="A107:A123" si="3">A66</f>
        <v>Mountain View Hospital</v>
      </c>
      <c r="B107" s="23" t="s">
        <v>143</v>
      </c>
      <c r="C107" t="str">
        <f>VLOOKUP(A107,'OP Dollars'!$A$5:$B$91,2,FALSE)</f>
        <v>870333048001</v>
      </c>
      <c r="D107" t="e">
        <f>'OP Dollars'!#REF!</f>
        <v>#REF!</v>
      </c>
      <c r="E107" s="2">
        <f>'ACO Pmt Recon'!J29</f>
        <v>33958.67</v>
      </c>
      <c r="M107" t="s">
        <v>143</v>
      </c>
      <c r="N107" t="s">
        <v>99</v>
      </c>
      <c r="O107" t="s">
        <v>156</v>
      </c>
      <c r="P107" s="26">
        <v>9121.2099999999991</v>
      </c>
    </row>
    <row r="108" spans="1:16" x14ac:dyDescent="0.2">
      <c r="A108" s="13" t="str">
        <f t="shared" si="3"/>
        <v>MOUNTAIN WEST MEDICAL CNTR</v>
      </c>
      <c r="B108" s="23" t="s">
        <v>143</v>
      </c>
      <c r="C108" t="str">
        <f>VLOOKUP(A108,'OP Dollars'!$A$5:$B$91,2,FALSE)</f>
        <v>870619248011</v>
      </c>
      <c r="D108" t="e">
        <f>'OP Dollars'!#REF!</f>
        <v>#REF!</v>
      </c>
      <c r="E108" s="2">
        <f>'ACO Pmt Recon'!J30</f>
        <v>76079.42</v>
      </c>
      <c r="M108" t="s">
        <v>145</v>
      </c>
      <c r="N108" t="s">
        <v>99</v>
      </c>
      <c r="O108" t="s">
        <v>156</v>
      </c>
      <c r="P108" s="26">
        <v>23860.82</v>
      </c>
    </row>
    <row r="109" spans="1:16" x14ac:dyDescent="0.2">
      <c r="A109" s="13" t="str">
        <f t="shared" si="3"/>
        <v>NORTHERN UTAH REHABILITATION HOSPITAL</v>
      </c>
      <c r="B109" s="23" t="s">
        <v>143</v>
      </c>
      <c r="C109" t="str">
        <f>VLOOKUP(A109,'OP Dollars'!$A$5:$B$91,2,FALSE)</f>
        <v>462249421001</v>
      </c>
      <c r="D109" t="e">
        <f>'OP Dollars'!#REF!</f>
        <v>#REF!</v>
      </c>
      <c r="E109" s="2">
        <f>'ACO Pmt Recon'!J31</f>
        <v>0</v>
      </c>
      <c r="M109" t="s">
        <v>139</v>
      </c>
      <c r="N109" t="s">
        <v>75</v>
      </c>
      <c r="O109" t="s">
        <v>156</v>
      </c>
      <c r="P109" s="26">
        <v>20220.75</v>
      </c>
    </row>
    <row r="110" spans="1:16" x14ac:dyDescent="0.2">
      <c r="A110" s="13" t="str">
        <f t="shared" si="3"/>
        <v>Ogden Regional Medical Ctr</v>
      </c>
      <c r="B110" s="23" t="s">
        <v>143</v>
      </c>
      <c r="C110" t="str">
        <f>VLOOKUP(A110,'OP Dollars'!$A$5:$B$91,2,FALSE)</f>
        <v>721254895009</v>
      </c>
      <c r="D110" t="e">
        <f>'OP Dollars'!#REF!</f>
        <v>#REF!</v>
      </c>
      <c r="E110" s="2">
        <f>'ACO Pmt Recon'!J32</f>
        <v>189713.82</v>
      </c>
      <c r="M110" t="s">
        <v>141</v>
      </c>
      <c r="N110" t="s">
        <v>75</v>
      </c>
      <c r="O110" t="s">
        <v>156</v>
      </c>
      <c r="P110" s="26">
        <v>60237.77</v>
      </c>
    </row>
    <row r="111" spans="1:16" x14ac:dyDescent="0.2">
      <c r="A111" s="13" t="str">
        <f t="shared" si="3"/>
        <v>Orem Community Hospital</v>
      </c>
      <c r="B111" s="23" t="s">
        <v>143</v>
      </c>
      <c r="C111" t="str">
        <f>VLOOKUP(A111,'OP Dollars'!$A$5:$B$91,2,FALSE)</f>
        <v>870269232033</v>
      </c>
      <c r="D111" t="e">
        <f>'OP Dollars'!#REF!</f>
        <v>#REF!</v>
      </c>
      <c r="E111" s="2">
        <f>'ACO Pmt Recon'!J33</f>
        <v>2247.25</v>
      </c>
      <c r="M111" t="s">
        <v>143</v>
      </c>
      <c r="N111" t="s">
        <v>75</v>
      </c>
      <c r="O111" t="s">
        <v>156</v>
      </c>
      <c r="P111" s="26">
        <v>49035.69</v>
      </c>
    </row>
    <row r="112" spans="1:16" x14ac:dyDescent="0.2">
      <c r="A112" s="13" t="str">
        <f t="shared" si="3"/>
        <v>Orthopedic Specialty Hosp</v>
      </c>
      <c r="B112" s="23" t="s">
        <v>143</v>
      </c>
      <c r="C112" t="str">
        <f>VLOOKUP(A112,'OP Dollars'!$A$5:$B$91,2,FALSE)</f>
        <v>942854057033</v>
      </c>
      <c r="D112" t="e">
        <f>'OP Dollars'!#REF!</f>
        <v>#REF!</v>
      </c>
      <c r="E112" s="2">
        <f>'ACO Pmt Recon'!J34</f>
        <v>398.41</v>
      </c>
      <c r="M112" t="s">
        <v>145</v>
      </c>
      <c r="N112" t="s">
        <v>75</v>
      </c>
      <c r="O112" t="s">
        <v>156</v>
      </c>
      <c r="P112" s="26">
        <v>23045.62</v>
      </c>
    </row>
    <row r="113" spans="1:16" x14ac:dyDescent="0.2">
      <c r="A113" s="13" t="str">
        <f t="shared" si="3"/>
        <v>Park City Medical Center</v>
      </c>
      <c r="B113" s="23" t="s">
        <v>143</v>
      </c>
      <c r="C113" t="str">
        <f>VLOOKUP(A113,'OP Dollars'!$A$5:$B$91,2,FALSE)</f>
        <v>942854057197</v>
      </c>
      <c r="D113" t="e">
        <f>'OP Dollars'!#REF!</f>
        <v>#REF!</v>
      </c>
      <c r="E113" s="2">
        <f>'ACO Pmt Recon'!J35</f>
        <v>16298.18</v>
      </c>
      <c r="M113" t="s">
        <v>139</v>
      </c>
      <c r="N113" t="s">
        <v>84</v>
      </c>
      <c r="O113" t="s">
        <v>156</v>
      </c>
      <c r="P113" s="26">
        <v>19361.75</v>
      </c>
    </row>
    <row r="114" spans="1:16" x14ac:dyDescent="0.2">
      <c r="A114" s="13" t="str">
        <f t="shared" si="3"/>
        <v>Primary Childrens Med Cntr</v>
      </c>
      <c r="B114" s="23" t="s">
        <v>143</v>
      </c>
      <c r="C114" t="str">
        <f>VLOOKUP(A114,'OP Dollars'!$A$5:$B$91,2,FALSE)</f>
        <v>942854058211</v>
      </c>
      <c r="D114" t="e">
        <f>'OP Dollars'!#REF!</f>
        <v>#REF!</v>
      </c>
      <c r="E114" s="2">
        <f>'ACO Pmt Recon'!J36</f>
        <v>727845.23</v>
      </c>
      <c r="M114" t="s">
        <v>141</v>
      </c>
      <c r="N114" t="s">
        <v>84</v>
      </c>
      <c r="O114" t="s">
        <v>156</v>
      </c>
      <c r="P114" s="26">
        <v>32408.25</v>
      </c>
    </row>
    <row r="115" spans="1:16" x14ac:dyDescent="0.2">
      <c r="A115" s="13" t="str">
        <f t="shared" si="3"/>
        <v>Salt Lake Reg Med Cntr</v>
      </c>
      <c r="B115" s="23" t="s">
        <v>143</v>
      </c>
      <c r="C115" t="str">
        <f>VLOOKUP(A115,'OP Dollars'!$A$5:$B$91,2,FALSE)</f>
        <v>621795214002</v>
      </c>
      <c r="D115" t="e">
        <f>'OP Dollars'!#REF!</f>
        <v>#REF!</v>
      </c>
      <c r="E115" s="2">
        <f>'ACO Pmt Recon'!J37</f>
        <v>37246.1</v>
      </c>
      <c r="M115" t="s">
        <v>143</v>
      </c>
      <c r="N115" t="s">
        <v>84</v>
      </c>
      <c r="O115" t="s">
        <v>156</v>
      </c>
      <c r="P115" s="26">
        <v>34021.870000000003</v>
      </c>
    </row>
    <row r="116" spans="1:16" x14ac:dyDescent="0.2">
      <c r="A116" s="13" t="str">
        <f t="shared" si="3"/>
        <v>Sanpete Valley Hospital</v>
      </c>
      <c r="B116" s="23" t="s">
        <v>143</v>
      </c>
      <c r="C116" t="str">
        <f>VLOOKUP(A116,'OP Dollars'!$A$5:$B$91,2,FALSE)</f>
        <v>870269232288</v>
      </c>
      <c r="D116" t="e">
        <f>'OP Dollars'!#REF!</f>
        <v>#REF!</v>
      </c>
      <c r="E116" s="2">
        <f>'ACO Pmt Recon'!J38</f>
        <v>8894.84</v>
      </c>
      <c r="M116" t="s">
        <v>145</v>
      </c>
      <c r="N116" t="s">
        <v>84</v>
      </c>
      <c r="O116" t="s">
        <v>156</v>
      </c>
      <c r="P116" s="26">
        <v>24888.639999999999</v>
      </c>
    </row>
    <row r="117" spans="1:16" x14ac:dyDescent="0.2">
      <c r="A117" s="13" t="str">
        <f t="shared" si="3"/>
        <v>Sevier Valley Medical Cntr</v>
      </c>
      <c r="B117" s="23" t="s">
        <v>143</v>
      </c>
      <c r="C117" t="str">
        <f>VLOOKUP(A117,'OP Dollars'!$A$5:$B$91,2,FALSE)</f>
        <v>870269232324</v>
      </c>
      <c r="D117" t="e">
        <f>'OP Dollars'!#REF!</f>
        <v>#REF!</v>
      </c>
      <c r="E117" s="2">
        <f>'ACO Pmt Recon'!J39</f>
        <v>12831.76</v>
      </c>
      <c r="M117" t="s">
        <v>139</v>
      </c>
      <c r="N117" t="s">
        <v>89</v>
      </c>
      <c r="O117" t="s">
        <v>156</v>
      </c>
      <c r="P117" s="26">
        <v>5346.71</v>
      </c>
    </row>
    <row r="118" spans="1:16" x14ac:dyDescent="0.2">
      <c r="A118" s="13" t="str">
        <f t="shared" si="3"/>
        <v>Shriners Hosp For Children</v>
      </c>
      <c r="B118" s="23" t="s">
        <v>143</v>
      </c>
      <c r="C118" t="e">
        <f>VLOOKUP(A118,'OP Dollars'!$A$5:$B$91,2,FALSE)</f>
        <v>#N/A</v>
      </c>
      <c r="D118" t="e">
        <f>'OP Dollars'!#REF!</f>
        <v>#REF!</v>
      </c>
      <c r="E118" s="2">
        <f>'ACO Pmt Recon'!J40</f>
        <v>0</v>
      </c>
      <c r="M118" t="s">
        <v>141</v>
      </c>
      <c r="N118" t="s">
        <v>89</v>
      </c>
      <c r="O118" t="s">
        <v>156</v>
      </c>
      <c r="P118" s="26">
        <v>27511.07</v>
      </c>
    </row>
    <row r="119" spans="1:16" x14ac:dyDescent="0.2">
      <c r="A119" s="13" t="str">
        <f t="shared" si="3"/>
        <v>St Marks Hospital</v>
      </c>
      <c r="B119" s="23" t="s">
        <v>143</v>
      </c>
      <c r="C119" t="str">
        <f>VLOOKUP(A119,'OP Dollars'!$A$5:$B$91,2,FALSE)</f>
        <v>621650573021</v>
      </c>
      <c r="D119" t="e">
        <f>'OP Dollars'!#REF!</f>
        <v>#REF!</v>
      </c>
      <c r="E119" s="2">
        <f>'ACO Pmt Recon'!J42</f>
        <v>217327.4</v>
      </c>
      <c r="M119" t="s">
        <v>143</v>
      </c>
      <c r="N119" t="s">
        <v>89</v>
      </c>
      <c r="O119" t="s">
        <v>156</v>
      </c>
      <c r="P119" s="26">
        <v>22120.89</v>
      </c>
    </row>
    <row r="120" spans="1:16" x14ac:dyDescent="0.2">
      <c r="A120" s="13" t="str">
        <f t="shared" si="3"/>
        <v>Timpanogos Regional Hosp</v>
      </c>
      <c r="B120" s="23" t="s">
        <v>143</v>
      </c>
      <c r="C120" t="str">
        <f>VLOOKUP(A120,'OP Dollars'!$A$5:$B$91,2,FALSE)</f>
        <v>621831495013</v>
      </c>
      <c r="D120" t="e">
        <f>'OP Dollars'!#REF!</f>
        <v>#REF!</v>
      </c>
      <c r="E120" s="2">
        <f>'ACO Pmt Recon'!J43</f>
        <v>67298.64</v>
      </c>
      <c r="M120" t="s">
        <v>145</v>
      </c>
      <c r="N120" t="s">
        <v>89</v>
      </c>
      <c r="O120" t="s">
        <v>156</v>
      </c>
      <c r="P120" s="26">
        <v>19224.3</v>
      </c>
    </row>
    <row r="121" spans="1:16" x14ac:dyDescent="0.2">
      <c r="A121" s="13" t="str">
        <f t="shared" si="3"/>
        <v>Uintah Basin Medical Cntr</v>
      </c>
      <c r="B121" s="23" t="s">
        <v>143</v>
      </c>
      <c r="C121" t="str">
        <f>VLOOKUP(A121,'OP Dollars'!$A$5:$B$91,2,FALSE)</f>
        <v>870276435005</v>
      </c>
      <c r="D121" t="e">
        <f>'OP Dollars'!#REF!</f>
        <v>#REF!</v>
      </c>
      <c r="E121" s="2">
        <f>'ACO Pmt Recon'!J44</f>
        <v>15284.86</v>
      </c>
      <c r="M121" t="s">
        <v>139</v>
      </c>
      <c r="N121" t="s">
        <v>120</v>
      </c>
      <c r="O121" t="s">
        <v>156</v>
      </c>
      <c r="P121" s="26">
        <v>3504.61</v>
      </c>
    </row>
    <row r="122" spans="1:16" x14ac:dyDescent="0.2">
      <c r="A122" s="13" t="str">
        <f t="shared" si="3"/>
        <v>Utah Valley Reg Med Cntr</v>
      </c>
      <c r="B122" s="23" t="s">
        <v>143</v>
      </c>
      <c r="C122" t="str">
        <f>VLOOKUP(A122,'OP Dollars'!$A$5:$B$91,2,FALSE)</f>
        <v>870269232162</v>
      </c>
      <c r="D122" t="e">
        <f>'OP Dollars'!#REF!</f>
        <v>#REF!</v>
      </c>
      <c r="E122" s="2">
        <f>'ACO Pmt Recon'!J45</f>
        <v>88325.11</v>
      </c>
      <c r="M122" t="s">
        <v>141</v>
      </c>
      <c r="N122" t="s">
        <v>120</v>
      </c>
      <c r="O122" t="s">
        <v>156</v>
      </c>
      <c r="P122" s="26">
        <v>12460.36</v>
      </c>
    </row>
    <row r="123" spans="1:16" x14ac:dyDescent="0.2">
      <c r="A123" s="13" t="str">
        <f t="shared" si="3"/>
        <v>Utah Valley Specialty Hospital</v>
      </c>
      <c r="B123" s="23" t="s">
        <v>143</v>
      </c>
      <c r="C123" t="e">
        <f>VLOOKUP(A123,'OP Dollars'!$A$5:$B$91,2,FALSE)</f>
        <v>#N/A</v>
      </c>
      <c r="D123" t="e">
        <f>'OP Dollars'!#REF!</f>
        <v>#REF!</v>
      </c>
      <c r="E123" s="2">
        <f>'ACO Pmt Recon'!J46</f>
        <v>0</v>
      </c>
      <c r="M123" t="s">
        <v>143</v>
      </c>
      <c r="N123" t="s">
        <v>120</v>
      </c>
      <c r="O123" t="s">
        <v>156</v>
      </c>
      <c r="P123" s="26">
        <v>3727.95</v>
      </c>
    </row>
    <row r="124" spans="1:16" x14ac:dyDescent="0.2">
      <c r="A124" s="13" t="str">
        <f>A83</f>
        <v>Alta View Hospital</v>
      </c>
      <c r="B124" s="23" t="str">
        <f>$G$4</f>
        <v>870419884000</v>
      </c>
      <c r="C124" t="str">
        <f>VLOOKUP(A124,'OP Dollars'!$A$5:$B$91,2,FALSE)</f>
        <v>870269232020</v>
      </c>
      <c r="D124" t="e">
        <f>'OP Dollars'!#REF!</f>
        <v>#REF!</v>
      </c>
      <c r="E124" s="2">
        <f>'ACO Pmt Recon'!N4</f>
        <v>134134.32999999999</v>
      </c>
      <c r="M124" t="s">
        <v>145</v>
      </c>
      <c r="N124" t="s">
        <v>120</v>
      </c>
      <c r="O124" t="s">
        <v>156</v>
      </c>
      <c r="P124" s="26">
        <v>4420.24</v>
      </c>
    </row>
    <row r="125" spans="1:16" x14ac:dyDescent="0.2">
      <c r="A125" s="13" t="str">
        <f t="shared" ref="A125:A164" si="4">A84</f>
        <v>American Fork Hospital</v>
      </c>
      <c r="B125" s="23" t="str">
        <f t="shared" ref="B125:B164" si="5">$G$4</f>
        <v>870419884000</v>
      </c>
      <c r="C125" t="str">
        <f>VLOOKUP(A125,'OP Dollars'!$A$5:$B$91,2,FALSE)</f>
        <v>870269232212</v>
      </c>
      <c r="D125" t="e">
        <f>'OP Dollars'!#REF!</f>
        <v>#REF!</v>
      </c>
      <c r="E125" s="2">
        <f>'ACO Pmt Recon'!N5</f>
        <v>293074.09000000003</v>
      </c>
      <c r="M125" t="s">
        <v>139</v>
      </c>
      <c r="N125" t="s">
        <v>93</v>
      </c>
      <c r="O125" t="s">
        <v>156</v>
      </c>
      <c r="P125" s="26">
        <v>639.95000000000005</v>
      </c>
    </row>
    <row r="126" spans="1:16" x14ac:dyDescent="0.2">
      <c r="A126" s="13" t="str">
        <f t="shared" si="4"/>
        <v>Ashley Regional Med Cntr</v>
      </c>
      <c r="B126" s="23" t="str">
        <f t="shared" si="5"/>
        <v>870419884000</v>
      </c>
      <c r="C126" t="str">
        <f>VLOOKUP(A126,'OP Dollars'!$A$5:$B$91,2,FALSE)</f>
        <v>621762532020</v>
      </c>
      <c r="D126" t="e">
        <f>'OP Dollars'!#REF!</f>
        <v>#REF!</v>
      </c>
      <c r="E126" s="2">
        <f>'ACO Pmt Recon'!N6</f>
        <v>7806.75</v>
      </c>
      <c r="M126" t="s">
        <v>141</v>
      </c>
      <c r="N126" t="s">
        <v>93</v>
      </c>
      <c r="O126" t="s">
        <v>156</v>
      </c>
      <c r="P126" s="26">
        <v>3110.91</v>
      </c>
    </row>
    <row r="127" spans="1:16" x14ac:dyDescent="0.2">
      <c r="A127" s="13" t="str">
        <f t="shared" si="4"/>
        <v>Bear River Valley Hospital</v>
      </c>
      <c r="B127" s="23" t="str">
        <f t="shared" si="5"/>
        <v>870419884000</v>
      </c>
      <c r="C127" t="str">
        <f>VLOOKUP(A127,'OP Dollars'!$A$5:$B$91,2,FALSE)</f>
        <v>870269232291</v>
      </c>
      <c r="D127" t="e">
        <f>'OP Dollars'!#REF!</f>
        <v>#REF!</v>
      </c>
      <c r="E127" s="2">
        <f>'ACO Pmt Recon'!N7</f>
        <v>53201.86</v>
      </c>
      <c r="M127" t="s">
        <v>143</v>
      </c>
      <c r="N127" t="s">
        <v>93</v>
      </c>
      <c r="O127" t="s">
        <v>156</v>
      </c>
      <c r="P127" s="26">
        <v>3231.99</v>
      </c>
    </row>
    <row r="128" spans="1:16" x14ac:dyDescent="0.2">
      <c r="A128" s="13" t="str">
        <f t="shared" si="4"/>
        <v>Blue Mountain Hospital</v>
      </c>
      <c r="B128" s="23" t="str">
        <f t="shared" si="5"/>
        <v>870419884000</v>
      </c>
      <c r="C128" t="e">
        <f>VLOOKUP(A128,'OP Dollars'!$A$5:$B$91,2,FALSE)</f>
        <v>#N/A</v>
      </c>
      <c r="D128" t="e">
        <f>'OP Dollars'!#REF!</f>
        <v>#REF!</v>
      </c>
      <c r="E128" s="2">
        <f>'ACO Pmt Recon'!N8</f>
        <v>0</v>
      </c>
      <c r="M128" t="s">
        <v>145</v>
      </c>
      <c r="N128" t="s">
        <v>93</v>
      </c>
      <c r="O128" t="s">
        <v>156</v>
      </c>
      <c r="P128" s="26">
        <v>48975.08</v>
      </c>
    </row>
    <row r="129" spans="1:16" x14ac:dyDescent="0.2">
      <c r="A129" s="13" t="str">
        <f t="shared" si="4"/>
        <v>Brigham City Comm Hosp</v>
      </c>
      <c r="B129" s="23" t="str">
        <f t="shared" si="5"/>
        <v>870419884000</v>
      </c>
      <c r="C129" t="str">
        <f>VLOOKUP(A129,'OP Dollars'!$A$5:$B$91,2,FALSE)</f>
        <v>870318837007</v>
      </c>
      <c r="D129" t="e">
        <f>'OP Dollars'!#REF!</f>
        <v>#REF!</v>
      </c>
      <c r="E129" s="2">
        <f>'ACO Pmt Recon'!N9</f>
        <v>75728.61</v>
      </c>
      <c r="M129" t="s">
        <v>139</v>
      </c>
      <c r="N129" t="s">
        <v>94</v>
      </c>
      <c r="O129" t="s">
        <v>156</v>
      </c>
      <c r="P129" s="26">
        <v>7019.43</v>
      </c>
    </row>
    <row r="130" spans="1:16" x14ac:dyDescent="0.2">
      <c r="A130" s="13" t="str">
        <f t="shared" si="4"/>
        <v>Cache Valley Hospital</v>
      </c>
      <c r="B130" s="23" t="str">
        <f t="shared" si="5"/>
        <v>870419884000</v>
      </c>
      <c r="C130" t="str">
        <f>VLOOKUP(A130,'OP Dollars'!$A$5:$B$91,2,FALSE)</f>
        <v>471210615001</v>
      </c>
      <c r="D130" t="e">
        <f>'OP Dollars'!#REF!</f>
        <v>#REF!</v>
      </c>
      <c r="E130" s="2">
        <f>'ACO Pmt Recon'!N10</f>
        <v>16335.85</v>
      </c>
      <c r="M130" t="s">
        <v>141</v>
      </c>
      <c r="N130" t="s">
        <v>94</v>
      </c>
      <c r="O130" t="s">
        <v>156</v>
      </c>
      <c r="P130" s="26">
        <v>11947.36</v>
      </c>
    </row>
    <row r="131" spans="1:16" x14ac:dyDescent="0.2">
      <c r="A131" s="13" t="str">
        <f t="shared" si="4"/>
        <v>Castleview Hospital LLC</v>
      </c>
      <c r="B131" s="23" t="str">
        <f t="shared" si="5"/>
        <v>870419884000</v>
      </c>
      <c r="C131" t="str">
        <f>VLOOKUP(A131,'OP Dollars'!$A$5:$B$91,2,FALSE)</f>
        <v>621762357001</v>
      </c>
      <c r="D131" t="e">
        <f>'OP Dollars'!#REF!</f>
        <v>#REF!</v>
      </c>
      <c r="E131" s="2">
        <f>'ACO Pmt Recon'!N11</f>
        <v>9487.3799999999992</v>
      </c>
      <c r="M131" t="s">
        <v>143</v>
      </c>
      <c r="N131" t="s">
        <v>94</v>
      </c>
      <c r="O131" t="s">
        <v>156</v>
      </c>
      <c r="P131" s="26">
        <v>7128.63</v>
      </c>
    </row>
    <row r="132" spans="1:16" x14ac:dyDescent="0.2">
      <c r="A132" s="13" t="str">
        <f t="shared" si="4"/>
        <v>Cedar City Hospital</v>
      </c>
      <c r="B132" s="23" t="str">
        <f t="shared" si="5"/>
        <v>870419884000</v>
      </c>
      <c r="C132" t="str">
        <f>VLOOKUP(A132,'OP Dollars'!$A$5:$B$91,2,FALSE)</f>
        <v>870269232307</v>
      </c>
      <c r="D132" t="e">
        <f>'OP Dollars'!#REF!</f>
        <v>#REF!</v>
      </c>
      <c r="E132" s="2">
        <f>'ACO Pmt Recon'!N12</f>
        <v>251258.97</v>
      </c>
      <c r="M132" t="s">
        <v>145</v>
      </c>
      <c r="N132" t="s">
        <v>94</v>
      </c>
      <c r="O132" t="s">
        <v>156</v>
      </c>
      <c r="P132" s="26">
        <v>34441.22</v>
      </c>
    </row>
    <row r="133" spans="1:16" x14ac:dyDescent="0.2">
      <c r="A133" s="13" t="str">
        <f t="shared" si="4"/>
        <v>Central Valley Medical Ctr</v>
      </c>
      <c r="B133" s="23" t="str">
        <f t="shared" si="5"/>
        <v>870419884000</v>
      </c>
      <c r="C133" t="str">
        <f>VLOOKUP(A133,'OP Dollars'!$A$5:$B$91,2,FALSE)</f>
        <v>876000887008</v>
      </c>
      <c r="D133" t="e">
        <f>'OP Dollars'!#REF!</f>
        <v>#REF!</v>
      </c>
      <c r="E133" s="2">
        <f>'ACO Pmt Recon'!N13</f>
        <v>4538.54</v>
      </c>
      <c r="M133" t="s">
        <v>139</v>
      </c>
      <c r="N133" t="s">
        <v>81</v>
      </c>
      <c r="O133" t="s">
        <v>156</v>
      </c>
      <c r="P133" s="26">
        <v>7038.4</v>
      </c>
    </row>
    <row r="134" spans="1:16" x14ac:dyDescent="0.2">
      <c r="A134" s="13" t="str">
        <f t="shared" si="4"/>
        <v>Davis Hospital &amp; Med Cntr</v>
      </c>
      <c r="B134" s="23" t="str">
        <f t="shared" si="5"/>
        <v>870419884000</v>
      </c>
      <c r="C134" t="str">
        <f>VLOOKUP(A134,'OP Dollars'!$A$5:$B$91,2,FALSE)</f>
        <v>680562507001</v>
      </c>
      <c r="D134" t="e">
        <f>'OP Dollars'!#REF!</f>
        <v>#REF!</v>
      </c>
      <c r="E134" s="2">
        <f>'ACO Pmt Recon'!N14</f>
        <v>85554.15</v>
      </c>
      <c r="M134" t="s">
        <v>141</v>
      </c>
      <c r="N134" t="s">
        <v>81</v>
      </c>
      <c r="O134" t="s">
        <v>156</v>
      </c>
      <c r="P134" s="26">
        <v>40528.31</v>
      </c>
    </row>
    <row r="135" spans="1:16" x14ac:dyDescent="0.2">
      <c r="A135" s="13" t="str">
        <f t="shared" si="4"/>
        <v>Delta Community Med Cntr</v>
      </c>
      <c r="B135" s="23" t="str">
        <f t="shared" si="5"/>
        <v>870419884000</v>
      </c>
      <c r="C135" t="str">
        <f>VLOOKUP(A135,'OP Dollars'!$A$5:$B$91,2,FALSE)</f>
        <v>870269232257</v>
      </c>
      <c r="D135" t="e">
        <f>'OP Dollars'!#REF!</f>
        <v>#REF!</v>
      </c>
      <c r="E135" s="2">
        <f>'ACO Pmt Recon'!N15</f>
        <v>6181.85</v>
      </c>
      <c r="M135" t="s">
        <v>143</v>
      </c>
      <c r="N135" t="s">
        <v>81</v>
      </c>
      <c r="O135" t="s">
        <v>156</v>
      </c>
      <c r="P135" s="26">
        <v>23808.92</v>
      </c>
    </row>
    <row r="136" spans="1:16" x14ac:dyDescent="0.2">
      <c r="A136" s="13" t="str">
        <f t="shared" si="4"/>
        <v>Dixie Medical Center</v>
      </c>
      <c r="B136" s="23" t="str">
        <f t="shared" si="5"/>
        <v>870419884000</v>
      </c>
      <c r="C136" t="e">
        <f>VLOOKUP(A136,'OP Dollars'!$A$5:$B$91,2,FALSE)</f>
        <v>#N/A</v>
      </c>
      <c r="D136" t="e">
        <f>'OP Dollars'!#REF!</f>
        <v>#REF!</v>
      </c>
      <c r="E136" s="2">
        <f>'ACO Pmt Recon'!N16</f>
        <v>0</v>
      </c>
      <c r="M136" t="s">
        <v>145</v>
      </c>
      <c r="N136" t="s">
        <v>81</v>
      </c>
      <c r="O136" t="s">
        <v>156</v>
      </c>
      <c r="P136" s="26">
        <v>150910.6</v>
      </c>
    </row>
    <row r="137" spans="1:16" x14ac:dyDescent="0.2">
      <c r="A137" s="13" t="str">
        <f t="shared" si="4"/>
        <v>Fillmore Hospital</v>
      </c>
      <c r="B137" s="23" t="str">
        <f t="shared" si="5"/>
        <v>870419884000</v>
      </c>
      <c r="C137" t="str">
        <f>VLOOKUP(A137,'OP Dollars'!$A$5:$B$91,2,FALSE)</f>
        <v>870269232180</v>
      </c>
      <c r="D137" t="e">
        <f>'OP Dollars'!#REF!</f>
        <v>#REF!</v>
      </c>
      <c r="E137" s="2">
        <f>'ACO Pmt Recon'!N17</f>
        <v>3935.62</v>
      </c>
      <c r="M137" t="s">
        <v>139</v>
      </c>
      <c r="N137" t="s">
        <v>95</v>
      </c>
      <c r="O137" t="s">
        <v>156</v>
      </c>
      <c r="P137" s="26">
        <v>131617.46</v>
      </c>
    </row>
    <row r="138" spans="1:16" x14ac:dyDescent="0.2">
      <c r="A138" s="13" t="str">
        <f t="shared" si="4"/>
        <v>Heber Valley Medical Ctr</v>
      </c>
      <c r="B138" s="23" t="str">
        <f t="shared" si="5"/>
        <v>870419884000</v>
      </c>
      <c r="C138" t="str">
        <f>VLOOKUP(A138,'OP Dollars'!$A$5:$B$91,2,FALSE)</f>
        <v>870269232341</v>
      </c>
      <c r="D138" t="e">
        <f>'OP Dollars'!#REF!</f>
        <v>#REF!</v>
      </c>
      <c r="E138" s="2">
        <f>'ACO Pmt Recon'!N18</f>
        <v>145288.34</v>
      </c>
      <c r="M138" t="s">
        <v>141</v>
      </c>
      <c r="N138" t="s">
        <v>95</v>
      </c>
      <c r="O138" t="s">
        <v>156</v>
      </c>
      <c r="P138" s="26">
        <v>660420.43999999994</v>
      </c>
    </row>
    <row r="139" spans="1:16" x14ac:dyDescent="0.2">
      <c r="A139" s="13" t="str">
        <f t="shared" si="4"/>
        <v>IHC Riverton Hospital</v>
      </c>
      <c r="B139" s="23" t="str">
        <f t="shared" si="5"/>
        <v>870419884000</v>
      </c>
      <c r="C139" t="str">
        <f>VLOOKUP(A139,'OP Dollars'!$A$5:$B$91,2,FALSE)</f>
        <v>942854057207</v>
      </c>
      <c r="D139" t="e">
        <f>'OP Dollars'!#REF!</f>
        <v>#REF!</v>
      </c>
      <c r="E139" s="2">
        <f>'ACO Pmt Recon'!N19</f>
        <v>225452.3</v>
      </c>
      <c r="M139" t="s">
        <v>143</v>
      </c>
      <c r="N139" t="s">
        <v>95</v>
      </c>
      <c r="O139" t="s">
        <v>156</v>
      </c>
      <c r="P139" s="26">
        <v>504203.91</v>
      </c>
    </row>
    <row r="140" spans="1:16" x14ac:dyDescent="0.2">
      <c r="A140" s="13" t="str">
        <f t="shared" si="4"/>
        <v>Intermountain Medical Center</v>
      </c>
      <c r="B140" s="23" t="str">
        <f t="shared" si="5"/>
        <v>870419884000</v>
      </c>
      <c r="C140" t="str">
        <f>VLOOKUP(A140,'OP Dollars'!$A$5:$B$91,2,FALSE)</f>
        <v>870269232338</v>
      </c>
      <c r="D140" t="e">
        <f>'OP Dollars'!#REF!</f>
        <v>#REF!</v>
      </c>
      <c r="E140" s="2">
        <f>'ACO Pmt Recon'!N20</f>
        <v>753687.89</v>
      </c>
      <c r="M140" t="s">
        <v>145</v>
      </c>
      <c r="N140" t="s">
        <v>95</v>
      </c>
      <c r="O140" t="s">
        <v>156</v>
      </c>
      <c r="P140" s="26">
        <v>1188555.5900000001</v>
      </c>
    </row>
    <row r="141" spans="1:16" x14ac:dyDescent="0.2">
      <c r="A141" s="13" t="str">
        <f t="shared" si="4"/>
        <v>Jordan Valley Hosp Lp</v>
      </c>
      <c r="B141" s="23" t="str">
        <f t="shared" si="5"/>
        <v>870419884000</v>
      </c>
      <c r="C141" t="str">
        <f>VLOOKUP(A141,'OP Dollars'!$A$5:$B$91,2,FALSE)</f>
        <v>820588653001</v>
      </c>
      <c r="D141" t="e">
        <f>'OP Dollars'!#REF!</f>
        <v>#REF!</v>
      </c>
      <c r="E141" s="2">
        <f>'ACO Pmt Recon'!N21</f>
        <v>84590.14</v>
      </c>
      <c r="M141" t="s">
        <v>139</v>
      </c>
      <c r="N141" t="e">
        <v>#N/A</v>
      </c>
      <c r="O141" t="s">
        <v>156</v>
      </c>
      <c r="P141" s="26">
        <v>0</v>
      </c>
    </row>
    <row r="142" spans="1:16" x14ac:dyDescent="0.2">
      <c r="A142" s="13" t="str">
        <f t="shared" si="4"/>
        <v>Lakeview Hospital</v>
      </c>
      <c r="B142" s="23" t="str">
        <f t="shared" si="5"/>
        <v>870419884000</v>
      </c>
      <c r="C142" t="str">
        <f>VLOOKUP(A142,'OP Dollars'!$A$5:$B$91,2,FALSE)</f>
        <v>870322019001</v>
      </c>
      <c r="D142" t="e">
        <f>'OP Dollars'!#REF!</f>
        <v>#REF!</v>
      </c>
      <c r="E142" s="2">
        <f>'ACO Pmt Recon'!N22</f>
        <v>45472.51</v>
      </c>
      <c r="M142" t="s">
        <v>139</v>
      </c>
      <c r="N142" t="e">
        <v>#N/A</v>
      </c>
      <c r="O142" t="s">
        <v>156</v>
      </c>
      <c r="P142" s="26">
        <v>0</v>
      </c>
    </row>
    <row r="143" spans="1:16" x14ac:dyDescent="0.2">
      <c r="A143" s="13" t="str">
        <f t="shared" si="4"/>
        <v>LDS Hospital</v>
      </c>
      <c r="B143" s="23" t="str">
        <f t="shared" si="5"/>
        <v>870419884000</v>
      </c>
      <c r="C143" t="str">
        <f>VLOOKUP(A143,'OP Dollars'!$A$5:$B$91,2,FALSE)</f>
        <v>870269232209</v>
      </c>
      <c r="D143" t="e">
        <f>'OP Dollars'!#REF!</f>
        <v>#REF!</v>
      </c>
      <c r="E143" s="2">
        <f>'ACO Pmt Recon'!N24</f>
        <v>286697.12</v>
      </c>
      <c r="M143" t="s">
        <v>139</v>
      </c>
      <c r="N143" t="e">
        <v>#N/A</v>
      </c>
      <c r="O143" t="s">
        <v>156</v>
      </c>
      <c r="P143" s="26">
        <v>0</v>
      </c>
    </row>
    <row r="144" spans="1:16" x14ac:dyDescent="0.2">
      <c r="A144" s="13" t="str">
        <f t="shared" si="4"/>
        <v>Logan Regional Med Center</v>
      </c>
      <c r="B144" s="23" t="str">
        <f t="shared" si="5"/>
        <v>870419884000</v>
      </c>
      <c r="C144" t="str">
        <f>VLOOKUP(A144,'OP Dollars'!$A$5:$B$91,2,FALSE)</f>
        <v>870269232176</v>
      </c>
      <c r="D144" t="e">
        <f>'OP Dollars'!#REF!</f>
        <v>#REF!</v>
      </c>
      <c r="E144" s="2">
        <f>'ACO Pmt Recon'!N25</f>
        <v>334700.18</v>
      </c>
      <c r="M144" t="s">
        <v>139</v>
      </c>
      <c r="N144" t="e">
        <v>#N/A</v>
      </c>
      <c r="O144" t="s">
        <v>156</v>
      </c>
      <c r="P144" s="26">
        <v>0</v>
      </c>
    </row>
    <row r="145" spans="1:16" x14ac:dyDescent="0.2">
      <c r="A145" s="13" t="str">
        <f t="shared" si="4"/>
        <v>Lone Peak Hospital</v>
      </c>
      <c r="B145" s="23" t="str">
        <f t="shared" si="5"/>
        <v>870419884000</v>
      </c>
      <c r="C145" t="str">
        <f>VLOOKUP(A145,'OP Dollars'!$A$5:$B$91,2,FALSE)</f>
        <v>251925376001</v>
      </c>
      <c r="D145" t="e">
        <f>'OP Dollars'!#REF!</f>
        <v>#REF!</v>
      </c>
      <c r="E145" s="2">
        <f>'ACO Pmt Recon'!N26</f>
        <v>19892.97</v>
      </c>
      <c r="M145" t="s">
        <v>139</v>
      </c>
      <c r="N145" t="e">
        <v>#N/A</v>
      </c>
      <c r="O145" t="s">
        <v>156</v>
      </c>
      <c r="P145" s="26">
        <v>0</v>
      </c>
    </row>
    <row r="146" spans="1:16" x14ac:dyDescent="0.2">
      <c r="A146" s="13" t="str">
        <f t="shared" si="4"/>
        <v>Mckay Dee Hospital</v>
      </c>
      <c r="B146" s="23" t="str">
        <f t="shared" si="5"/>
        <v>870419884000</v>
      </c>
      <c r="C146" t="str">
        <f>VLOOKUP(A146,'OP Dollars'!$A$5:$B$91,2,FALSE)</f>
        <v>870269232274</v>
      </c>
      <c r="D146" t="e">
        <f>'OP Dollars'!#REF!</f>
        <v>#REF!</v>
      </c>
      <c r="E146" s="2">
        <f>'ACO Pmt Recon'!N27</f>
        <v>747196.83</v>
      </c>
      <c r="M146" t="s">
        <v>139</v>
      </c>
      <c r="N146" t="e">
        <v>#N/A</v>
      </c>
      <c r="O146" t="s">
        <v>156</v>
      </c>
      <c r="P146" s="26">
        <v>0</v>
      </c>
    </row>
    <row r="147" spans="1:16" x14ac:dyDescent="0.2">
      <c r="A147" s="13" t="str">
        <f t="shared" si="4"/>
        <v>Moab Regional Hospital</v>
      </c>
      <c r="B147" s="23" t="str">
        <f t="shared" si="5"/>
        <v>870419884000</v>
      </c>
      <c r="C147" t="str">
        <f>VLOOKUP(A147,'OP Dollars'!$A$5:$B$91,2,FALSE)</f>
        <v>870270956005</v>
      </c>
      <c r="D147" t="e">
        <f>'OP Dollars'!#REF!</f>
        <v>#REF!</v>
      </c>
      <c r="E147" s="2">
        <f>'ACO Pmt Recon'!N28</f>
        <v>6413.09</v>
      </c>
      <c r="M147" t="s">
        <v>141</v>
      </c>
      <c r="N147" t="e">
        <v>#N/A</v>
      </c>
      <c r="O147" t="s">
        <v>156</v>
      </c>
      <c r="P147" s="26">
        <v>0</v>
      </c>
    </row>
    <row r="148" spans="1:16" x14ac:dyDescent="0.2">
      <c r="A148" s="13" t="str">
        <f t="shared" si="4"/>
        <v>Mountain View Hospital</v>
      </c>
      <c r="B148" s="23" t="str">
        <f t="shared" si="5"/>
        <v>870419884000</v>
      </c>
      <c r="C148" t="str">
        <f>VLOOKUP(A148,'OP Dollars'!$A$5:$B$91,2,FALSE)</f>
        <v>870333048001</v>
      </c>
      <c r="D148" t="e">
        <f>'OP Dollars'!#REF!</f>
        <v>#REF!</v>
      </c>
      <c r="E148" s="2">
        <f>'ACO Pmt Recon'!N29</f>
        <v>31018.46</v>
      </c>
      <c r="M148" t="s">
        <v>141</v>
      </c>
      <c r="N148" t="e">
        <v>#N/A</v>
      </c>
      <c r="O148" t="s">
        <v>156</v>
      </c>
      <c r="P148" s="26">
        <v>0</v>
      </c>
    </row>
    <row r="149" spans="1:16" x14ac:dyDescent="0.2">
      <c r="A149" s="13" t="str">
        <f t="shared" si="4"/>
        <v>MOUNTAIN WEST MEDICAL CNTR</v>
      </c>
      <c r="B149" s="23" t="str">
        <f t="shared" si="5"/>
        <v>870419884000</v>
      </c>
      <c r="C149" t="str">
        <f>VLOOKUP(A149,'OP Dollars'!$A$5:$B$91,2,FALSE)</f>
        <v>870619248011</v>
      </c>
      <c r="D149" t="e">
        <f>'OP Dollars'!#REF!</f>
        <v>#REF!</v>
      </c>
      <c r="E149" s="2">
        <f>'ACO Pmt Recon'!N30</f>
        <v>183729.62</v>
      </c>
      <c r="M149" t="s">
        <v>141</v>
      </c>
      <c r="N149" t="e">
        <v>#N/A</v>
      </c>
      <c r="O149" t="s">
        <v>156</v>
      </c>
      <c r="P149" s="26">
        <v>0</v>
      </c>
    </row>
    <row r="150" spans="1:16" x14ac:dyDescent="0.2">
      <c r="A150" s="13" t="str">
        <f t="shared" si="4"/>
        <v>NORTHERN UTAH REHABILITATION HOSPITAL</v>
      </c>
      <c r="B150" s="23" t="str">
        <f t="shared" si="5"/>
        <v>870419884000</v>
      </c>
      <c r="C150" t="str">
        <f>VLOOKUP(A150,'OP Dollars'!$A$5:$B$91,2,FALSE)</f>
        <v>462249421001</v>
      </c>
      <c r="D150" t="e">
        <f>'OP Dollars'!#REF!</f>
        <v>#REF!</v>
      </c>
      <c r="E150" s="2">
        <f>'ACO Pmt Recon'!N31</f>
        <v>374.93</v>
      </c>
      <c r="M150" t="s">
        <v>141</v>
      </c>
      <c r="N150" t="e">
        <v>#N/A</v>
      </c>
      <c r="O150" t="s">
        <v>156</v>
      </c>
      <c r="P150" s="26">
        <v>0</v>
      </c>
    </row>
    <row r="151" spans="1:16" x14ac:dyDescent="0.2">
      <c r="A151" s="13" t="str">
        <f t="shared" si="4"/>
        <v>Ogden Regional Medical Ctr</v>
      </c>
      <c r="B151" s="23" t="str">
        <f t="shared" si="5"/>
        <v>870419884000</v>
      </c>
      <c r="C151" t="str">
        <f>VLOOKUP(A151,'OP Dollars'!$A$5:$B$91,2,FALSE)</f>
        <v>721254895009</v>
      </c>
      <c r="D151" t="e">
        <f>'OP Dollars'!#REF!</f>
        <v>#REF!</v>
      </c>
      <c r="E151" s="2">
        <f>'ACO Pmt Recon'!N32</f>
        <v>73872.3</v>
      </c>
      <c r="M151" t="s">
        <v>141</v>
      </c>
      <c r="N151" t="e">
        <v>#N/A</v>
      </c>
      <c r="O151" t="s">
        <v>156</v>
      </c>
      <c r="P151" s="26">
        <v>0</v>
      </c>
    </row>
    <row r="152" spans="1:16" x14ac:dyDescent="0.2">
      <c r="A152" s="13" t="str">
        <f t="shared" si="4"/>
        <v>Orem Community Hospital</v>
      </c>
      <c r="B152" s="23" t="str">
        <f t="shared" si="5"/>
        <v>870419884000</v>
      </c>
      <c r="C152" t="str">
        <f>VLOOKUP(A152,'OP Dollars'!$A$5:$B$91,2,FALSE)</f>
        <v>870269232033</v>
      </c>
      <c r="D152" t="e">
        <f>'OP Dollars'!#REF!</f>
        <v>#REF!</v>
      </c>
      <c r="E152" s="2">
        <f>'ACO Pmt Recon'!N33</f>
        <v>73757.17</v>
      </c>
      <c r="M152" t="s">
        <v>141</v>
      </c>
      <c r="N152" t="e">
        <v>#N/A</v>
      </c>
      <c r="O152" t="s">
        <v>156</v>
      </c>
      <c r="P152" s="26">
        <v>0</v>
      </c>
    </row>
    <row r="153" spans="1:16" x14ac:dyDescent="0.2">
      <c r="A153" s="13" t="str">
        <f t="shared" si="4"/>
        <v>Orthopedic Specialty Hosp</v>
      </c>
      <c r="B153" s="23" t="str">
        <f t="shared" si="5"/>
        <v>870419884000</v>
      </c>
      <c r="C153" t="str">
        <f>VLOOKUP(A153,'OP Dollars'!$A$5:$B$91,2,FALSE)</f>
        <v>942854057033</v>
      </c>
      <c r="D153" t="e">
        <f>'OP Dollars'!#REF!</f>
        <v>#REF!</v>
      </c>
      <c r="E153" s="2">
        <f>'ACO Pmt Recon'!N34</f>
        <v>75325.289999999994</v>
      </c>
      <c r="M153" t="s">
        <v>143</v>
      </c>
      <c r="N153" t="e">
        <v>#N/A</v>
      </c>
      <c r="O153" t="s">
        <v>156</v>
      </c>
      <c r="P153" s="26">
        <v>0</v>
      </c>
    </row>
    <row r="154" spans="1:16" x14ac:dyDescent="0.2">
      <c r="A154" s="13" t="str">
        <f t="shared" si="4"/>
        <v>Park City Medical Center</v>
      </c>
      <c r="B154" s="23" t="str">
        <f t="shared" si="5"/>
        <v>870419884000</v>
      </c>
      <c r="C154" t="str">
        <f>VLOOKUP(A154,'OP Dollars'!$A$5:$B$91,2,FALSE)</f>
        <v>942854057197</v>
      </c>
      <c r="D154" t="e">
        <f>'OP Dollars'!#REF!</f>
        <v>#REF!</v>
      </c>
      <c r="E154" s="2">
        <f>'ACO Pmt Recon'!N35</f>
        <v>39295.86</v>
      </c>
      <c r="M154" t="s">
        <v>143</v>
      </c>
      <c r="N154" t="e">
        <v>#N/A</v>
      </c>
      <c r="O154" t="s">
        <v>156</v>
      </c>
      <c r="P154" s="26">
        <v>0</v>
      </c>
    </row>
    <row r="155" spans="1:16" x14ac:dyDescent="0.2">
      <c r="A155" s="13" t="str">
        <f t="shared" si="4"/>
        <v>Primary Childrens Med Cntr</v>
      </c>
      <c r="B155" s="23" t="str">
        <f t="shared" si="5"/>
        <v>870419884000</v>
      </c>
      <c r="C155" t="str">
        <f>VLOOKUP(A155,'OP Dollars'!$A$5:$B$91,2,FALSE)</f>
        <v>942854058211</v>
      </c>
      <c r="D155" t="e">
        <f>'OP Dollars'!#REF!</f>
        <v>#REF!</v>
      </c>
      <c r="E155" s="2">
        <f>'ACO Pmt Recon'!N36</f>
        <v>1072910.78</v>
      </c>
      <c r="M155" t="s">
        <v>143</v>
      </c>
      <c r="N155" t="e">
        <v>#N/A</v>
      </c>
      <c r="O155" t="s">
        <v>156</v>
      </c>
      <c r="P155" s="26">
        <v>0</v>
      </c>
    </row>
    <row r="156" spans="1:16" x14ac:dyDescent="0.2">
      <c r="A156" s="13" t="str">
        <f t="shared" si="4"/>
        <v>Salt Lake Reg Med Cntr</v>
      </c>
      <c r="B156" s="23" t="str">
        <f t="shared" si="5"/>
        <v>870419884000</v>
      </c>
      <c r="C156" t="str">
        <f>VLOOKUP(A156,'OP Dollars'!$A$5:$B$91,2,FALSE)</f>
        <v>621795214002</v>
      </c>
      <c r="D156" t="e">
        <f>'OP Dollars'!#REF!</f>
        <v>#REF!</v>
      </c>
      <c r="E156" s="2">
        <f>'ACO Pmt Recon'!N37</f>
        <v>19557.66</v>
      </c>
      <c r="M156" t="s">
        <v>143</v>
      </c>
      <c r="N156" t="e">
        <v>#N/A</v>
      </c>
      <c r="O156" t="s">
        <v>156</v>
      </c>
      <c r="P156" s="26">
        <v>0</v>
      </c>
    </row>
    <row r="157" spans="1:16" x14ac:dyDescent="0.2">
      <c r="A157" s="13" t="str">
        <f t="shared" si="4"/>
        <v>Sanpete Valley Hospital</v>
      </c>
      <c r="B157" s="23" t="str">
        <f t="shared" si="5"/>
        <v>870419884000</v>
      </c>
      <c r="C157" t="str">
        <f>VLOOKUP(A157,'OP Dollars'!$A$5:$B$91,2,FALSE)</f>
        <v>870269232288</v>
      </c>
      <c r="D157" t="e">
        <f>'OP Dollars'!#REF!</f>
        <v>#REF!</v>
      </c>
      <c r="E157" s="2">
        <f>'ACO Pmt Recon'!N38</f>
        <v>21055.55</v>
      </c>
      <c r="M157" t="s">
        <v>143</v>
      </c>
      <c r="N157" t="e">
        <v>#N/A</v>
      </c>
      <c r="O157" t="s">
        <v>156</v>
      </c>
      <c r="P157" s="26">
        <v>0</v>
      </c>
    </row>
    <row r="158" spans="1:16" x14ac:dyDescent="0.2">
      <c r="A158" s="13" t="str">
        <f t="shared" si="4"/>
        <v>Sevier Valley Medical Cntr</v>
      </c>
      <c r="B158" s="23" t="str">
        <f t="shared" si="5"/>
        <v>870419884000</v>
      </c>
      <c r="C158" t="str">
        <f>VLOOKUP(A158,'OP Dollars'!$A$5:$B$91,2,FALSE)</f>
        <v>870269232324</v>
      </c>
      <c r="D158" t="e">
        <f>'OP Dollars'!#REF!</f>
        <v>#REF!</v>
      </c>
      <c r="E158" s="2">
        <f>'ACO Pmt Recon'!N39</f>
        <v>35724.07</v>
      </c>
      <c r="M158" t="s">
        <v>143</v>
      </c>
      <c r="N158" t="e">
        <v>#N/A</v>
      </c>
      <c r="O158" t="s">
        <v>156</v>
      </c>
      <c r="P158" s="26">
        <v>0</v>
      </c>
    </row>
    <row r="159" spans="1:16" x14ac:dyDescent="0.2">
      <c r="A159" s="13" t="str">
        <f t="shared" si="4"/>
        <v>Shriners Hosp For Children</v>
      </c>
      <c r="B159" s="23" t="str">
        <f t="shared" si="5"/>
        <v>870419884000</v>
      </c>
      <c r="C159" t="e">
        <f>VLOOKUP(A159,'OP Dollars'!$A$5:$B$91,2,FALSE)</f>
        <v>#N/A</v>
      </c>
      <c r="D159" t="e">
        <f>'OP Dollars'!#REF!</f>
        <v>#REF!</v>
      </c>
      <c r="E159" s="2">
        <f>'ACO Pmt Recon'!N40</f>
        <v>0</v>
      </c>
      <c r="M159" t="s">
        <v>145</v>
      </c>
      <c r="N159" t="e">
        <v>#N/A</v>
      </c>
      <c r="O159" t="s">
        <v>156</v>
      </c>
      <c r="P159" s="26">
        <v>0</v>
      </c>
    </row>
    <row r="160" spans="1:16" x14ac:dyDescent="0.2">
      <c r="A160" s="13" t="str">
        <f t="shared" si="4"/>
        <v>St Marks Hospital</v>
      </c>
      <c r="B160" s="23" t="str">
        <f t="shared" si="5"/>
        <v>870419884000</v>
      </c>
      <c r="C160" t="str">
        <f>VLOOKUP(A160,'OP Dollars'!$A$5:$B$91,2,FALSE)</f>
        <v>621650573021</v>
      </c>
      <c r="D160" t="e">
        <f>'OP Dollars'!#REF!</f>
        <v>#REF!</v>
      </c>
      <c r="E160" s="2">
        <f>'ACO Pmt Recon'!N42</f>
        <v>85850.86</v>
      </c>
      <c r="M160" t="s">
        <v>145</v>
      </c>
      <c r="N160" t="e">
        <v>#N/A</v>
      </c>
      <c r="O160" t="s">
        <v>156</v>
      </c>
      <c r="P160" s="26">
        <v>0</v>
      </c>
    </row>
    <row r="161" spans="1:16" x14ac:dyDescent="0.2">
      <c r="A161" s="13" t="str">
        <f t="shared" si="4"/>
        <v>Timpanogos Regional Hosp</v>
      </c>
      <c r="B161" s="23" t="str">
        <f t="shared" si="5"/>
        <v>870419884000</v>
      </c>
      <c r="C161" t="str">
        <f>VLOOKUP(A161,'OP Dollars'!$A$5:$B$91,2,FALSE)</f>
        <v>621831495013</v>
      </c>
      <c r="D161" t="e">
        <f>'OP Dollars'!#REF!</f>
        <v>#REF!</v>
      </c>
      <c r="E161" s="2">
        <f>'ACO Pmt Recon'!N43</f>
        <v>55307.82</v>
      </c>
      <c r="M161" t="s">
        <v>145</v>
      </c>
      <c r="N161" t="e">
        <v>#N/A</v>
      </c>
      <c r="O161" t="s">
        <v>156</v>
      </c>
      <c r="P161" s="26">
        <v>0</v>
      </c>
    </row>
    <row r="162" spans="1:16" x14ac:dyDescent="0.2">
      <c r="A162" s="13" t="str">
        <f t="shared" si="4"/>
        <v>Uintah Basin Medical Cntr</v>
      </c>
      <c r="B162" s="23" t="str">
        <f t="shared" si="5"/>
        <v>870419884000</v>
      </c>
      <c r="C162" t="str">
        <f>VLOOKUP(A162,'OP Dollars'!$A$5:$B$91,2,FALSE)</f>
        <v>870276435005</v>
      </c>
      <c r="D162" t="e">
        <f>'OP Dollars'!#REF!</f>
        <v>#REF!</v>
      </c>
      <c r="E162" s="2">
        <f>'ACO Pmt Recon'!N44</f>
        <v>44529.32</v>
      </c>
      <c r="M162" t="s">
        <v>145</v>
      </c>
      <c r="N162" t="e">
        <v>#N/A</v>
      </c>
      <c r="O162" t="s">
        <v>156</v>
      </c>
      <c r="P162" s="26">
        <v>0</v>
      </c>
    </row>
    <row r="163" spans="1:16" x14ac:dyDescent="0.2">
      <c r="A163" s="13" t="str">
        <f t="shared" si="4"/>
        <v>Utah Valley Reg Med Cntr</v>
      </c>
      <c r="B163" s="23" t="str">
        <f t="shared" si="5"/>
        <v>870419884000</v>
      </c>
      <c r="C163" t="str">
        <f>VLOOKUP(A163,'OP Dollars'!$A$5:$B$91,2,FALSE)</f>
        <v>870269232162</v>
      </c>
      <c r="D163" t="e">
        <f>'OP Dollars'!#REF!</f>
        <v>#REF!</v>
      </c>
      <c r="E163" s="2">
        <f>'ACO Pmt Recon'!N45</f>
        <v>573471.39</v>
      </c>
      <c r="M163" t="s">
        <v>145</v>
      </c>
      <c r="N163" t="e">
        <v>#N/A</v>
      </c>
      <c r="O163" t="s">
        <v>156</v>
      </c>
      <c r="P163" s="26">
        <v>0</v>
      </c>
    </row>
    <row r="164" spans="1:16" x14ac:dyDescent="0.2">
      <c r="A164" s="13" t="str">
        <f t="shared" si="4"/>
        <v>Utah Valley Specialty Hospital</v>
      </c>
      <c r="B164" s="23" t="str">
        <f t="shared" si="5"/>
        <v>870419884000</v>
      </c>
      <c r="C164" t="e">
        <f>VLOOKUP(A164,'OP Dollars'!$A$5:$B$91,2,FALSE)</f>
        <v>#N/A</v>
      </c>
      <c r="D164" t="e">
        <f>'OP Dollars'!#REF!</f>
        <v>#REF!</v>
      </c>
      <c r="E164" s="2">
        <f>'ACO Pmt Recon'!N46</f>
        <v>0</v>
      </c>
      <c r="M164" t="s">
        <v>145</v>
      </c>
      <c r="N164" t="e">
        <v>#N/A</v>
      </c>
      <c r="O164" t="s">
        <v>156</v>
      </c>
      <c r="P164" s="26">
        <v>0</v>
      </c>
    </row>
    <row r="165" spans="1:16" x14ac:dyDescent="0.2">
      <c r="A165" s="13"/>
      <c r="B165" s="23"/>
      <c r="E165" s="2"/>
    </row>
    <row r="166" spans="1:16" x14ac:dyDescent="0.2">
      <c r="A166" s="13"/>
      <c r="B166" s="23"/>
      <c r="E166" s="2"/>
    </row>
    <row r="167" spans="1:16" x14ac:dyDescent="0.2">
      <c r="A167" s="13"/>
      <c r="B167" s="23"/>
      <c r="E167" s="2"/>
    </row>
    <row r="168" spans="1:16" x14ac:dyDescent="0.2">
      <c r="A168" s="13"/>
      <c r="B168" s="23"/>
      <c r="E168" s="2"/>
    </row>
    <row r="169" spans="1:16" x14ac:dyDescent="0.2">
      <c r="A169" s="13"/>
      <c r="B169" s="23"/>
      <c r="E169" s="2"/>
    </row>
    <row r="170" spans="1:16" x14ac:dyDescent="0.2">
      <c r="A170" s="13"/>
      <c r="B170" s="23"/>
      <c r="E170" s="2"/>
    </row>
    <row r="171" spans="1:16" x14ac:dyDescent="0.2">
      <c r="A171" s="13"/>
      <c r="B171" s="23"/>
      <c r="E171" s="2"/>
    </row>
    <row r="172" spans="1:16" x14ac:dyDescent="0.2">
      <c r="A172" s="13"/>
      <c r="B172" s="23"/>
      <c r="E172" s="2"/>
    </row>
    <row r="173" spans="1:16" x14ac:dyDescent="0.2">
      <c r="A173" s="13"/>
      <c r="B173" s="23"/>
      <c r="E173" s="2"/>
    </row>
    <row r="174" spans="1:16" x14ac:dyDescent="0.2">
      <c r="A174" s="13"/>
      <c r="B174" s="23"/>
      <c r="E174" s="2"/>
    </row>
    <row r="175" spans="1:16" x14ac:dyDescent="0.2">
      <c r="A175" s="13"/>
      <c r="B175" s="23"/>
      <c r="E175" s="2"/>
    </row>
    <row r="176" spans="1:16" x14ac:dyDescent="0.2">
      <c r="A176" s="13"/>
      <c r="B176" s="23"/>
      <c r="E176" s="2"/>
    </row>
    <row r="177" spans="1:5" x14ac:dyDescent="0.2">
      <c r="A177" s="13"/>
      <c r="B177" s="23"/>
      <c r="E177" s="2"/>
    </row>
    <row r="178" spans="1:5" x14ac:dyDescent="0.2">
      <c r="A178" s="13"/>
      <c r="B178" s="23"/>
      <c r="E178" s="2"/>
    </row>
    <row r="179" spans="1:5" x14ac:dyDescent="0.2">
      <c r="A179" s="13"/>
      <c r="B179" s="23"/>
      <c r="E179" s="2"/>
    </row>
    <row r="180" spans="1:5" x14ac:dyDescent="0.2">
      <c r="A180" s="13"/>
      <c r="B180" s="23"/>
      <c r="E180" s="2"/>
    </row>
    <row r="181" spans="1:5" x14ac:dyDescent="0.2">
      <c r="A181" s="13"/>
      <c r="B181" s="23"/>
      <c r="E181" s="2"/>
    </row>
    <row r="182" spans="1:5" x14ac:dyDescent="0.2">
      <c r="A182" s="13"/>
      <c r="B182" s="23"/>
      <c r="E182" s="2"/>
    </row>
    <row r="183" spans="1:5" x14ac:dyDescent="0.2">
      <c r="A183" s="13"/>
      <c r="B183" s="23"/>
      <c r="E183" s="2"/>
    </row>
    <row r="184" spans="1:5" x14ac:dyDescent="0.2">
      <c r="A184" s="13"/>
      <c r="B184" s="23"/>
      <c r="E184" s="2"/>
    </row>
    <row r="185" spans="1:5" x14ac:dyDescent="0.2">
      <c r="A185" s="13"/>
      <c r="B185" s="23"/>
      <c r="E185" s="2"/>
    </row>
    <row r="186" spans="1:5" x14ac:dyDescent="0.2">
      <c r="A186" s="13"/>
      <c r="B186" s="23"/>
      <c r="E186" s="2"/>
    </row>
    <row r="187" spans="1:5" x14ac:dyDescent="0.2">
      <c r="A187" s="13"/>
      <c r="B187" s="23"/>
      <c r="E187" s="2"/>
    </row>
    <row r="188" spans="1:5" x14ac:dyDescent="0.2">
      <c r="A188" s="13"/>
      <c r="B188" s="23"/>
      <c r="E188" s="2"/>
    </row>
    <row r="189" spans="1:5" x14ac:dyDescent="0.2">
      <c r="A189" s="13"/>
      <c r="B189" s="23"/>
      <c r="E189" s="2"/>
    </row>
    <row r="190" spans="1:5" x14ac:dyDescent="0.2">
      <c r="A190" s="13"/>
      <c r="B190" s="23"/>
      <c r="E190" s="2"/>
    </row>
    <row r="191" spans="1:5" x14ac:dyDescent="0.2">
      <c r="A191" s="13"/>
      <c r="B191" s="23"/>
      <c r="E191" s="2"/>
    </row>
    <row r="192" spans="1:5" x14ac:dyDescent="0.2">
      <c r="A192" s="13"/>
      <c r="B192" s="23"/>
      <c r="E192" s="2"/>
    </row>
    <row r="193" spans="1:5" x14ac:dyDescent="0.2">
      <c r="A193" s="13"/>
      <c r="B193" s="23"/>
      <c r="E193" s="2"/>
    </row>
    <row r="194" spans="1:5" x14ac:dyDescent="0.2">
      <c r="A194" s="13"/>
      <c r="B194" s="23"/>
      <c r="E194" s="2"/>
    </row>
    <row r="195" spans="1:5" x14ac:dyDescent="0.2">
      <c r="A195" s="13"/>
      <c r="B195" s="23"/>
      <c r="E195" s="2"/>
    </row>
    <row r="196" spans="1:5" x14ac:dyDescent="0.2">
      <c r="A196" s="13"/>
      <c r="B196" s="23"/>
      <c r="E196" s="2"/>
    </row>
    <row r="197" spans="1:5" x14ac:dyDescent="0.2">
      <c r="A197" s="13"/>
      <c r="B197" s="23"/>
      <c r="E197" s="2"/>
    </row>
    <row r="198" spans="1:5" x14ac:dyDescent="0.2">
      <c r="A198" s="13"/>
      <c r="B198" s="23"/>
      <c r="E198" s="2"/>
    </row>
    <row r="199" spans="1:5" x14ac:dyDescent="0.2">
      <c r="A199" s="13"/>
      <c r="B199" s="23"/>
      <c r="E199" s="2"/>
    </row>
    <row r="200" spans="1:5" x14ac:dyDescent="0.2">
      <c r="A200" s="13"/>
      <c r="B200" s="23"/>
      <c r="E200" s="2"/>
    </row>
  </sheetData>
  <sortState xmlns:xlrd2="http://schemas.microsoft.com/office/spreadsheetml/2017/richdata2" ref="M1:P164">
    <sortCondition ref="N1:N16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6645AD-5B5C-4EFC-806A-B5F2AFBF7290}"/>
</file>

<file path=customXml/itemProps2.xml><?xml version="1.0" encoding="utf-8"?>
<ds:datastoreItem xmlns:ds="http://schemas.openxmlformats.org/officeDocument/2006/customXml" ds:itemID="{8FD4D874-FF98-4578-A0B3-4F91BE724A76}"/>
</file>

<file path=customXml/itemProps3.xml><?xml version="1.0" encoding="utf-8"?>
<ds:datastoreItem xmlns:ds="http://schemas.openxmlformats.org/officeDocument/2006/customXml" ds:itemID="{B41696AB-1A53-4FCA-8D62-A3ECE7F290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OP Dollars</vt:lpstr>
      <vt:lpstr>ACO Pmt Recon</vt:lpstr>
      <vt:lpstr>DataUpload</vt:lpstr>
      <vt:lpstr>'ACO Pmt Recon'!Print_Titles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2023-01-10T18:30:34Z</cp:lastPrinted>
  <dcterms:created xsi:type="dcterms:W3CDTF">2017-03-22T18:47:52Z</dcterms:created>
  <dcterms:modified xsi:type="dcterms:W3CDTF">2023-01-10T18:30:59Z</dcterms:modified>
</cp:coreProperties>
</file>