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tables/table1.xml" ContentType="application/vnd.openxmlformats-officedocument.spreadsheetml.table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G:\03 Reimbursement Unit\Managed Care - Physical Health\ACO\Directed Payments\"/>
    </mc:Choice>
  </mc:AlternateContent>
  <bookViews>
    <workbookView xWindow="0" yWindow="0" windowWidth="11445" windowHeight="6630" tabRatio="758"/>
  </bookViews>
  <sheets>
    <sheet name="Instructions" sheetId="18" r:id="rId1"/>
    <sheet name="HCU DirPmts" sheetId="26" r:id="rId2"/>
    <sheet name="Healthy U DirPmts" sheetId="25" r:id="rId3"/>
    <sheet name="Molina DirPmts" sheetId="24" r:id="rId4"/>
    <sheet name="Select Health DirPmts" sheetId="22" r:id="rId5"/>
    <sheet name="Payments" sheetId="28" r:id="rId6"/>
    <sheet name="Hospitals" sheetId="29" state="hidden" r:id="rId7"/>
  </sheets>
  <definedNames>
    <definedName name="Hospitals">Hospitals!$A$1:$A$52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4" i="22" l="1"/>
  <c r="L53" i="22"/>
  <c r="L52" i="22"/>
  <c r="L51" i="22"/>
  <c r="L50" i="22"/>
  <c r="L49" i="22"/>
  <c r="L48" i="22"/>
  <c r="L47" i="22"/>
  <c r="L46" i="22"/>
  <c r="L45" i="22"/>
  <c r="L44" i="22"/>
  <c r="L43" i="22"/>
  <c r="L42" i="22"/>
  <c r="L41" i="22"/>
  <c r="L40" i="22"/>
  <c r="L39" i="22"/>
  <c r="L38" i="22"/>
  <c r="L37" i="22"/>
  <c r="L36" i="22"/>
  <c r="L35" i="22"/>
  <c r="L34" i="22"/>
  <c r="L33" i="22"/>
  <c r="L32" i="22"/>
  <c r="L31" i="22"/>
  <c r="L30" i="22"/>
  <c r="L29" i="22"/>
  <c r="L28" i="22"/>
  <c r="L27" i="22"/>
  <c r="L26" i="22"/>
  <c r="L25" i="22"/>
  <c r="L24" i="22"/>
  <c r="L23" i="22"/>
  <c r="L22" i="22"/>
  <c r="L21" i="22"/>
  <c r="L20" i="22"/>
  <c r="L19" i="22"/>
  <c r="L18" i="22"/>
  <c r="L17" i="22"/>
  <c r="L16" i="22"/>
  <c r="L15" i="22"/>
  <c r="L14" i="22"/>
  <c r="L13" i="22"/>
  <c r="L12" i="22"/>
  <c r="L11" i="22"/>
  <c r="L10" i="22"/>
  <c r="L9" i="22"/>
  <c r="L8" i="22"/>
  <c r="L7" i="22"/>
  <c r="L6" i="22"/>
  <c r="L5" i="22"/>
  <c r="L4" i="22"/>
  <c r="L54" i="24"/>
  <c r="L53" i="24"/>
  <c r="L52" i="24"/>
  <c r="L51" i="24"/>
  <c r="L50" i="24"/>
  <c r="L49" i="24"/>
  <c r="L48" i="24"/>
  <c r="L47" i="24"/>
  <c r="L46" i="24"/>
  <c r="L45" i="24"/>
  <c r="L44" i="24"/>
  <c r="L43" i="24"/>
  <c r="L42" i="24"/>
  <c r="L41" i="24"/>
  <c r="L40" i="24"/>
  <c r="L39" i="24"/>
  <c r="L38" i="24"/>
  <c r="L37" i="24"/>
  <c r="L36" i="24"/>
  <c r="L35" i="24"/>
  <c r="L34" i="24"/>
  <c r="L33" i="24"/>
  <c r="L32" i="24"/>
  <c r="L31" i="24"/>
  <c r="L30" i="24"/>
  <c r="L29" i="24"/>
  <c r="L28" i="24"/>
  <c r="L27" i="24"/>
  <c r="L26" i="24"/>
  <c r="L25" i="24"/>
  <c r="L24" i="24"/>
  <c r="L23" i="24"/>
  <c r="L22" i="24"/>
  <c r="L21" i="24"/>
  <c r="L20" i="24"/>
  <c r="L19" i="24"/>
  <c r="L18" i="24"/>
  <c r="L17" i="24"/>
  <c r="L16" i="24"/>
  <c r="L15" i="24"/>
  <c r="L14" i="24"/>
  <c r="L13" i="24"/>
  <c r="L12" i="24"/>
  <c r="L11" i="24"/>
  <c r="L10" i="24"/>
  <c r="L9" i="24"/>
  <c r="L8" i="24"/>
  <c r="L7" i="24"/>
  <c r="L6" i="24"/>
  <c r="L5" i="24"/>
  <c r="L4" i="24"/>
  <c r="L54" i="25"/>
  <c r="L53" i="25"/>
  <c r="L52" i="25"/>
  <c r="L51" i="25"/>
  <c r="L50" i="25"/>
  <c r="L49" i="25"/>
  <c r="L48" i="25"/>
  <c r="L47" i="25"/>
  <c r="L46" i="25"/>
  <c r="L45" i="25"/>
  <c r="L44" i="25"/>
  <c r="L43" i="25"/>
  <c r="L42" i="25"/>
  <c r="L41" i="25"/>
  <c r="L40" i="25"/>
  <c r="L39" i="25"/>
  <c r="L38" i="25"/>
  <c r="L37" i="25"/>
  <c r="L36" i="25"/>
  <c r="L35" i="25"/>
  <c r="L34" i="25"/>
  <c r="L33" i="25"/>
  <c r="L32" i="25"/>
  <c r="L31" i="25"/>
  <c r="L30" i="25"/>
  <c r="L29" i="25"/>
  <c r="L28" i="25"/>
  <c r="L27" i="25"/>
  <c r="L26" i="25"/>
  <c r="L25" i="25"/>
  <c r="L24" i="25"/>
  <c r="L23" i="25"/>
  <c r="L22" i="25"/>
  <c r="L21" i="25"/>
  <c r="L20" i="25"/>
  <c r="L19" i="25"/>
  <c r="L18" i="25"/>
  <c r="L17" i="25"/>
  <c r="L16" i="25"/>
  <c r="L15" i="25"/>
  <c r="L14" i="25"/>
  <c r="L13" i="25"/>
  <c r="L12" i="25"/>
  <c r="L11" i="25"/>
  <c r="L10" i="25"/>
  <c r="L9" i="25"/>
  <c r="L8" i="25"/>
  <c r="L7" i="25"/>
  <c r="L6" i="25"/>
  <c r="L5" i="25"/>
  <c r="L4" i="25"/>
  <c r="L54" i="26"/>
  <c r="L53" i="26"/>
  <c r="L52" i="26"/>
  <c r="L51" i="26"/>
  <c r="L50" i="26"/>
  <c r="L49" i="26"/>
  <c r="L48" i="26"/>
  <c r="L47" i="26"/>
  <c r="L46" i="26"/>
  <c r="L45" i="26"/>
  <c r="L44" i="26"/>
  <c r="L43" i="26"/>
  <c r="L42" i="26"/>
  <c r="L41" i="26"/>
  <c r="L40" i="26"/>
  <c r="L39" i="26"/>
  <c r="L38" i="26"/>
  <c r="L37" i="26"/>
  <c r="L36" i="26"/>
  <c r="L35" i="26"/>
  <c r="L34" i="26"/>
  <c r="L33" i="26"/>
  <c r="L32" i="26"/>
  <c r="L31" i="26"/>
  <c r="L30" i="26"/>
  <c r="L29" i="26"/>
  <c r="L28" i="26"/>
  <c r="L27" i="26"/>
  <c r="L26" i="26"/>
  <c r="L25" i="26"/>
  <c r="L24" i="26"/>
  <c r="L23" i="26"/>
  <c r="L22" i="26"/>
  <c r="L21" i="26"/>
  <c r="L20" i="26"/>
  <c r="L19" i="26"/>
  <c r="L18" i="26"/>
  <c r="L17" i="26"/>
  <c r="L16" i="26"/>
  <c r="L15" i="26"/>
  <c r="L14" i="26"/>
  <c r="L13" i="26"/>
  <c r="L12" i="26"/>
  <c r="L11" i="26"/>
  <c r="L10" i="26"/>
  <c r="L9" i="26"/>
  <c r="L8" i="26"/>
  <c r="L7" i="26"/>
  <c r="L6" i="26"/>
  <c r="L5" i="26"/>
  <c r="L4" i="26"/>
  <c r="J44" i="22" l="1"/>
  <c r="M44" i="22" s="1"/>
  <c r="J44" i="24"/>
  <c r="M44" i="24" s="1"/>
  <c r="J44" i="25"/>
  <c r="M44" i="25" s="1"/>
  <c r="J44" i="26"/>
  <c r="M44" i="26" s="1"/>
  <c r="J54" i="26" l="1"/>
  <c r="M54" i="26" s="1"/>
  <c r="J54" i="25"/>
  <c r="M54" i="25" s="1"/>
  <c r="J54" i="24"/>
  <c r="M54" i="24" s="1"/>
  <c r="J54" i="22"/>
  <c r="M54" i="22" s="1"/>
  <c r="J50" i="25" l="1"/>
  <c r="M50" i="25" s="1"/>
  <c r="J46" i="25"/>
  <c r="M46" i="25" s="1"/>
  <c r="J41" i="25"/>
  <c r="M41" i="25" s="1"/>
  <c r="J37" i="25"/>
  <c r="M37" i="25" s="1"/>
  <c r="J33" i="25"/>
  <c r="M33" i="25" s="1"/>
  <c r="J29" i="25"/>
  <c r="M29" i="25" s="1"/>
  <c r="J25" i="25"/>
  <c r="M25" i="25" s="1"/>
  <c r="J18" i="25"/>
  <c r="M18" i="25" s="1"/>
  <c r="J14" i="25"/>
  <c r="M14" i="25" s="1"/>
  <c r="J10" i="25"/>
  <c r="M10" i="25" s="1"/>
  <c r="J6" i="25"/>
  <c r="M6" i="25" s="1"/>
  <c r="J47" i="25"/>
  <c r="M47" i="25" s="1"/>
  <c r="J38" i="25"/>
  <c r="M38" i="25" s="1"/>
  <c r="J26" i="25"/>
  <c r="M26" i="25" s="1"/>
  <c r="J15" i="25"/>
  <c r="M15" i="25" s="1"/>
  <c r="J7" i="25"/>
  <c r="M7" i="25" s="1"/>
  <c r="J53" i="25"/>
  <c r="M53" i="25" s="1"/>
  <c r="J49" i="25"/>
  <c r="M49" i="25" s="1"/>
  <c r="J45" i="25"/>
  <c r="M45" i="25" s="1"/>
  <c r="J40" i="25"/>
  <c r="M40" i="25" s="1"/>
  <c r="J36" i="25"/>
  <c r="M36" i="25" s="1"/>
  <c r="J32" i="25"/>
  <c r="M32" i="25" s="1"/>
  <c r="J28" i="25"/>
  <c r="M28" i="25" s="1"/>
  <c r="J24" i="25"/>
  <c r="M24" i="25" s="1"/>
  <c r="J21" i="25"/>
  <c r="M21" i="25" s="1"/>
  <c r="J17" i="25"/>
  <c r="M17" i="25" s="1"/>
  <c r="J13" i="25"/>
  <c r="M13" i="25" s="1"/>
  <c r="J9" i="25"/>
  <c r="M9" i="25" s="1"/>
  <c r="J5" i="25"/>
  <c r="M5" i="25" s="1"/>
  <c r="J51" i="25"/>
  <c r="M51" i="25" s="1"/>
  <c r="J34" i="25"/>
  <c r="M34" i="25" s="1"/>
  <c r="J22" i="25"/>
  <c r="M22" i="25" s="1"/>
  <c r="J19" i="25"/>
  <c r="M19" i="25" s="1"/>
  <c r="J52" i="25"/>
  <c r="M52" i="25" s="1"/>
  <c r="J48" i="25"/>
  <c r="M48" i="25" s="1"/>
  <c r="J43" i="25"/>
  <c r="M43" i="25" s="1"/>
  <c r="J39" i="25"/>
  <c r="M39" i="25" s="1"/>
  <c r="J35" i="25"/>
  <c r="M35" i="25" s="1"/>
  <c r="J31" i="25"/>
  <c r="M31" i="25" s="1"/>
  <c r="J27" i="25"/>
  <c r="M27" i="25" s="1"/>
  <c r="J23" i="25"/>
  <c r="M23" i="25" s="1"/>
  <c r="J20" i="25"/>
  <c r="M20" i="25" s="1"/>
  <c r="J16" i="25"/>
  <c r="M16" i="25" s="1"/>
  <c r="J12" i="25"/>
  <c r="M12" i="25" s="1"/>
  <c r="J8" i="25"/>
  <c r="M8" i="25" s="1"/>
  <c r="J42" i="25"/>
  <c r="M42" i="25" s="1"/>
  <c r="J30" i="25"/>
  <c r="M30" i="25" s="1"/>
  <c r="J11" i="25"/>
  <c r="M11" i="25" s="1"/>
  <c r="J50" i="24"/>
  <c r="M50" i="24" s="1"/>
  <c r="J46" i="24"/>
  <c r="M46" i="24" s="1"/>
  <c r="J41" i="24"/>
  <c r="M41" i="24" s="1"/>
  <c r="J37" i="24"/>
  <c r="M37" i="24" s="1"/>
  <c r="J33" i="24"/>
  <c r="M33" i="24" s="1"/>
  <c r="J29" i="24"/>
  <c r="M29" i="24" s="1"/>
  <c r="J25" i="24"/>
  <c r="M25" i="24" s="1"/>
  <c r="J18" i="24"/>
  <c r="M18" i="24" s="1"/>
  <c r="J14" i="24"/>
  <c r="M14" i="24" s="1"/>
  <c r="J10" i="24"/>
  <c r="M10" i="24" s="1"/>
  <c r="J6" i="24"/>
  <c r="M6" i="24" s="1"/>
  <c r="J47" i="24"/>
  <c r="M47" i="24" s="1"/>
  <c r="J38" i="24"/>
  <c r="M38" i="24" s="1"/>
  <c r="J34" i="24"/>
  <c r="M34" i="24" s="1"/>
  <c r="J26" i="24"/>
  <c r="M26" i="24" s="1"/>
  <c r="J15" i="24"/>
  <c r="M15" i="24" s="1"/>
  <c r="J11" i="24"/>
  <c r="M11" i="24" s="1"/>
  <c r="J53" i="24"/>
  <c r="M53" i="24" s="1"/>
  <c r="J49" i="24"/>
  <c r="M49" i="24" s="1"/>
  <c r="J45" i="24"/>
  <c r="M45" i="24" s="1"/>
  <c r="J40" i="24"/>
  <c r="M40" i="24" s="1"/>
  <c r="J36" i="24"/>
  <c r="M36" i="24" s="1"/>
  <c r="J32" i="24"/>
  <c r="M32" i="24" s="1"/>
  <c r="J28" i="24"/>
  <c r="M28" i="24" s="1"/>
  <c r="J24" i="24"/>
  <c r="M24" i="24" s="1"/>
  <c r="J21" i="24"/>
  <c r="M21" i="24" s="1"/>
  <c r="J17" i="24"/>
  <c r="M17" i="24" s="1"/>
  <c r="J13" i="24"/>
  <c r="M13" i="24" s="1"/>
  <c r="J9" i="24"/>
  <c r="M9" i="24" s="1"/>
  <c r="J5" i="24"/>
  <c r="M5" i="24" s="1"/>
  <c r="J42" i="24"/>
  <c r="M42" i="24" s="1"/>
  <c r="J52" i="24"/>
  <c r="M52" i="24" s="1"/>
  <c r="J48" i="24"/>
  <c r="M48" i="24" s="1"/>
  <c r="J43" i="24"/>
  <c r="M43" i="24" s="1"/>
  <c r="J39" i="24"/>
  <c r="M39" i="24" s="1"/>
  <c r="J35" i="24"/>
  <c r="M35" i="24" s="1"/>
  <c r="J31" i="24"/>
  <c r="M31" i="24" s="1"/>
  <c r="J27" i="24"/>
  <c r="M27" i="24" s="1"/>
  <c r="J23" i="24"/>
  <c r="M23" i="24" s="1"/>
  <c r="J20" i="24"/>
  <c r="M20" i="24" s="1"/>
  <c r="J16" i="24"/>
  <c r="M16" i="24" s="1"/>
  <c r="J12" i="24"/>
  <c r="M12" i="24" s="1"/>
  <c r="J8" i="24"/>
  <c r="M8" i="24" s="1"/>
  <c r="J51" i="24"/>
  <c r="M51" i="24" s="1"/>
  <c r="J30" i="24"/>
  <c r="M30" i="24" s="1"/>
  <c r="J22" i="24"/>
  <c r="M22" i="24" s="1"/>
  <c r="J19" i="24"/>
  <c r="M19" i="24" s="1"/>
  <c r="J7" i="24"/>
  <c r="M7" i="24" s="1"/>
  <c r="J50" i="26"/>
  <c r="M50" i="26" s="1"/>
  <c r="J46" i="26"/>
  <c r="M46" i="26" s="1"/>
  <c r="J41" i="26"/>
  <c r="M41" i="26" s="1"/>
  <c r="J37" i="26"/>
  <c r="M37" i="26" s="1"/>
  <c r="J33" i="26"/>
  <c r="M33" i="26" s="1"/>
  <c r="J29" i="26"/>
  <c r="M29" i="26" s="1"/>
  <c r="J25" i="26"/>
  <c r="M25" i="26" s="1"/>
  <c r="J18" i="26"/>
  <c r="M18" i="26" s="1"/>
  <c r="J14" i="26"/>
  <c r="M14" i="26" s="1"/>
  <c r="J10" i="26"/>
  <c r="M10" i="26" s="1"/>
  <c r="J6" i="26"/>
  <c r="M6" i="26" s="1"/>
  <c r="J42" i="26"/>
  <c r="M42" i="26" s="1"/>
  <c r="J30" i="26"/>
  <c r="M30" i="26" s="1"/>
  <c r="J19" i="26"/>
  <c r="M19" i="26" s="1"/>
  <c r="J7" i="26"/>
  <c r="M7" i="26" s="1"/>
  <c r="J53" i="26"/>
  <c r="M53" i="26" s="1"/>
  <c r="J49" i="26"/>
  <c r="M49" i="26" s="1"/>
  <c r="J45" i="26"/>
  <c r="M45" i="26" s="1"/>
  <c r="J40" i="26"/>
  <c r="M40" i="26" s="1"/>
  <c r="J36" i="26"/>
  <c r="M36" i="26" s="1"/>
  <c r="J32" i="26"/>
  <c r="M32" i="26" s="1"/>
  <c r="J28" i="26"/>
  <c r="M28" i="26" s="1"/>
  <c r="J24" i="26"/>
  <c r="M24" i="26" s="1"/>
  <c r="J21" i="26"/>
  <c r="M21" i="26" s="1"/>
  <c r="J17" i="26"/>
  <c r="M17" i="26" s="1"/>
  <c r="J13" i="26"/>
  <c r="M13" i="26" s="1"/>
  <c r="J9" i="26"/>
  <c r="M9" i="26" s="1"/>
  <c r="J5" i="26"/>
  <c r="M5" i="26" s="1"/>
  <c r="J47" i="26"/>
  <c r="M47" i="26" s="1"/>
  <c r="J34" i="26"/>
  <c r="M34" i="26" s="1"/>
  <c r="J22" i="26"/>
  <c r="M22" i="26" s="1"/>
  <c r="J11" i="26"/>
  <c r="M11" i="26" s="1"/>
  <c r="J52" i="26"/>
  <c r="M52" i="26" s="1"/>
  <c r="J48" i="26"/>
  <c r="M48" i="26" s="1"/>
  <c r="J43" i="26"/>
  <c r="M43" i="26" s="1"/>
  <c r="J39" i="26"/>
  <c r="M39" i="26" s="1"/>
  <c r="J35" i="26"/>
  <c r="M35" i="26" s="1"/>
  <c r="J31" i="26"/>
  <c r="M31" i="26" s="1"/>
  <c r="J27" i="26"/>
  <c r="M27" i="26" s="1"/>
  <c r="J23" i="26"/>
  <c r="M23" i="26" s="1"/>
  <c r="J20" i="26"/>
  <c r="M20" i="26" s="1"/>
  <c r="J16" i="26"/>
  <c r="M16" i="26" s="1"/>
  <c r="J12" i="26"/>
  <c r="M12" i="26" s="1"/>
  <c r="J8" i="26"/>
  <c r="M8" i="26" s="1"/>
  <c r="J51" i="26"/>
  <c r="M51" i="26" s="1"/>
  <c r="J38" i="26"/>
  <c r="M38" i="26" s="1"/>
  <c r="J26" i="26"/>
  <c r="M26" i="26" s="1"/>
  <c r="J15" i="26"/>
  <c r="M15" i="26" s="1"/>
  <c r="J47" i="22"/>
  <c r="M47" i="22" s="1"/>
  <c r="J53" i="22"/>
  <c r="M53" i="22" s="1"/>
  <c r="J29" i="22"/>
  <c r="M29" i="22" s="1"/>
  <c r="J32" i="22"/>
  <c r="M32" i="22" s="1"/>
  <c r="J37" i="22"/>
  <c r="M37" i="22" s="1"/>
  <c r="J40" i="22"/>
  <c r="M40" i="22" s="1"/>
  <c r="J46" i="22"/>
  <c r="M46" i="22" s="1"/>
  <c r="J31" i="22"/>
  <c r="M31" i="22" s="1"/>
  <c r="J39" i="22"/>
  <c r="M39" i="22" s="1"/>
  <c r="J48" i="22"/>
  <c r="M48" i="22" s="1"/>
  <c r="J51" i="22"/>
  <c r="M51" i="22" s="1"/>
  <c r="J27" i="22"/>
  <c r="M27" i="22" s="1"/>
  <c r="J30" i="22"/>
  <c r="M30" i="22" s="1"/>
  <c r="J35" i="22"/>
  <c r="M35" i="22" s="1"/>
  <c r="J38" i="22"/>
  <c r="M38" i="22" s="1"/>
  <c r="J43" i="22"/>
  <c r="M43" i="22" s="1"/>
  <c r="J50" i="22"/>
  <c r="M50" i="22" s="1"/>
  <c r="J42" i="22"/>
  <c r="M42" i="22" s="1"/>
  <c r="J49" i="22"/>
  <c r="M49" i="22" s="1"/>
  <c r="J52" i="22"/>
  <c r="M52" i="22" s="1"/>
  <c r="J28" i="22"/>
  <c r="M28" i="22" s="1"/>
  <c r="J33" i="22"/>
  <c r="M33" i="22" s="1"/>
  <c r="J36" i="22"/>
  <c r="M36" i="22" s="1"/>
  <c r="J41" i="22"/>
  <c r="M41" i="22" s="1"/>
  <c r="J45" i="22"/>
  <c r="M45" i="22" s="1"/>
  <c r="J34" i="22"/>
  <c r="M34" i="22" s="1"/>
  <c r="J22" i="22"/>
  <c r="M22" i="22" s="1"/>
  <c r="J20" i="22"/>
  <c r="M20" i="22" s="1"/>
  <c r="J15" i="22"/>
  <c r="M15" i="22" s="1"/>
  <c r="J12" i="22"/>
  <c r="M12" i="22" s="1"/>
  <c r="J7" i="22"/>
  <c r="M7" i="22" s="1"/>
  <c r="J25" i="22"/>
  <c r="M25" i="22" s="1"/>
  <c r="J13" i="22"/>
  <c r="M13" i="22" s="1"/>
  <c r="J24" i="22"/>
  <c r="M24" i="22" s="1"/>
  <c r="J17" i="22"/>
  <c r="M17" i="22" s="1"/>
  <c r="J14" i="22"/>
  <c r="M14" i="22" s="1"/>
  <c r="J9" i="22"/>
  <c r="M9" i="22" s="1"/>
  <c r="J6" i="22"/>
  <c r="M6" i="22" s="1"/>
  <c r="J21" i="22"/>
  <c r="M21" i="22" s="1"/>
  <c r="J10" i="22"/>
  <c r="M10" i="22" s="1"/>
  <c r="J26" i="22"/>
  <c r="M26" i="22" s="1"/>
  <c r="J23" i="22"/>
  <c r="M23" i="22" s="1"/>
  <c r="J19" i="22"/>
  <c r="M19" i="22" s="1"/>
  <c r="J16" i="22"/>
  <c r="M16" i="22" s="1"/>
  <c r="J11" i="22"/>
  <c r="M11" i="22" s="1"/>
  <c r="J8" i="22"/>
  <c r="M8" i="22" s="1"/>
  <c r="J18" i="22"/>
  <c r="M18" i="22" s="1"/>
  <c r="J5" i="22"/>
  <c r="M5" i="22" s="1"/>
  <c r="J4" i="24" l="1"/>
  <c r="M4" i="24" s="1"/>
  <c r="J4" i="25"/>
  <c r="M4" i="25" s="1"/>
  <c r="J4" i="26"/>
  <c r="M4" i="26" s="1"/>
  <c r="J4" i="22"/>
  <c r="M4" i="22" s="1"/>
</calcChain>
</file>

<file path=xl/comments1.xml><?xml version="1.0" encoding="utf-8"?>
<comments xmlns="http://schemas.openxmlformats.org/spreadsheetml/2006/main">
  <authors>
    <author>Matt Lund</author>
  </authors>
  <commentList>
    <comment ref="L3" authorId="0" shapeId="0">
      <text>
        <r>
          <rPr>
            <b/>
            <sz val="9"/>
            <color indexed="81"/>
            <rFont val="Tahoma"/>
            <family val="2"/>
          </rPr>
          <t>Matt Lund:</t>
        </r>
        <r>
          <rPr>
            <sz val="9"/>
            <color indexed="81"/>
            <rFont val="Tahoma"/>
            <family val="2"/>
          </rPr>
          <t xml:space="preserve">
This is sum of the total payments made to each hospital as recorded on the payments tab</t>
        </r>
      </text>
    </comment>
    <comment ref="M3" authorId="0" shapeId="0">
      <text>
        <r>
          <rPr>
            <b/>
            <sz val="9"/>
            <color indexed="81"/>
            <rFont val="Tahoma"/>
            <family val="2"/>
          </rPr>
          <t>Matt Lund:</t>
        </r>
        <r>
          <rPr>
            <sz val="9"/>
            <color indexed="81"/>
            <rFont val="Tahoma"/>
            <family val="2"/>
          </rPr>
          <t xml:space="preserve">
This is the amount that should be paid to or recovered from each hospital</t>
        </r>
      </text>
    </comment>
  </commentList>
</comments>
</file>

<file path=xl/comments2.xml><?xml version="1.0" encoding="utf-8"?>
<comments xmlns="http://schemas.openxmlformats.org/spreadsheetml/2006/main">
  <authors>
    <author>Matt Lund</author>
  </authors>
  <commentList>
    <comment ref="L3" authorId="0" shapeId="0">
      <text>
        <r>
          <rPr>
            <b/>
            <sz val="9"/>
            <color indexed="81"/>
            <rFont val="Tahoma"/>
            <family val="2"/>
          </rPr>
          <t>Matt Lund:</t>
        </r>
        <r>
          <rPr>
            <sz val="9"/>
            <color indexed="81"/>
            <rFont val="Tahoma"/>
            <family val="2"/>
          </rPr>
          <t xml:space="preserve">
This is sum of the total payments made to each hospital as recorded on the payments tab</t>
        </r>
      </text>
    </comment>
    <comment ref="M3" authorId="0" shapeId="0">
      <text>
        <r>
          <rPr>
            <b/>
            <sz val="9"/>
            <color indexed="81"/>
            <rFont val="Tahoma"/>
            <family val="2"/>
          </rPr>
          <t>Matt Lund:</t>
        </r>
        <r>
          <rPr>
            <sz val="9"/>
            <color indexed="81"/>
            <rFont val="Tahoma"/>
            <family val="2"/>
          </rPr>
          <t xml:space="preserve">
This is the amount that should be paid to or recovered from each hospital</t>
        </r>
      </text>
    </comment>
  </commentList>
</comments>
</file>

<file path=xl/comments3.xml><?xml version="1.0" encoding="utf-8"?>
<comments xmlns="http://schemas.openxmlformats.org/spreadsheetml/2006/main">
  <authors>
    <author>Matt Lund</author>
  </authors>
  <commentList>
    <comment ref="L3" authorId="0" shapeId="0">
      <text>
        <r>
          <rPr>
            <b/>
            <sz val="9"/>
            <color indexed="81"/>
            <rFont val="Tahoma"/>
            <family val="2"/>
          </rPr>
          <t>Matt Lund:</t>
        </r>
        <r>
          <rPr>
            <sz val="9"/>
            <color indexed="81"/>
            <rFont val="Tahoma"/>
            <family val="2"/>
          </rPr>
          <t xml:space="preserve">
This is sum of the total payments made to each hospital as recorded on the payments tab</t>
        </r>
      </text>
    </comment>
    <comment ref="M3" authorId="0" shapeId="0">
      <text>
        <r>
          <rPr>
            <b/>
            <sz val="9"/>
            <color indexed="81"/>
            <rFont val="Tahoma"/>
            <family val="2"/>
          </rPr>
          <t>Matt Lund:</t>
        </r>
        <r>
          <rPr>
            <sz val="9"/>
            <color indexed="81"/>
            <rFont val="Tahoma"/>
            <family val="2"/>
          </rPr>
          <t xml:space="preserve">
This is the amount that should be paid to or recovered from each hospital</t>
        </r>
      </text>
    </comment>
  </commentList>
</comments>
</file>

<file path=xl/comments4.xml><?xml version="1.0" encoding="utf-8"?>
<comments xmlns="http://schemas.openxmlformats.org/spreadsheetml/2006/main">
  <authors>
    <author>Matt Lund</author>
  </authors>
  <commentList>
    <comment ref="L3" authorId="0" shapeId="0">
      <text>
        <r>
          <rPr>
            <b/>
            <sz val="9"/>
            <color indexed="81"/>
            <rFont val="Tahoma"/>
            <family val="2"/>
          </rPr>
          <t>Matt Lund:</t>
        </r>
        <r>
          <rPr>
            <sz val="9"/>
            <color indexed="81"/>
            <rFont val="Tahoma"/>
            <family val="2"/>
          </rPr>
          <t xml:space="preserve">
This is sum of the total payments made to each hospital as recorded on the payments tab</t>
        </r>
      </text>
    </comment>
    <comment ref="M3" authorId="0" shapeId="0">
      <text>
        <r>
          <rPr>
            <b/>
            <sz val="9"/>
            <color indexed="81"/>
            <rFont val="Tahoma"/>
            <family val="2"/>
          </rPr>
          <t>Matt Lund:</t>
        </r>
        <r>
          <rPr>
            <sz val="9"/>
            <color indexed="81"/>
            <rFont val="Tahoma"/>
            <family val="2"/>
          </rPr>
          <t xml:space="preserve">
This is the amount that should be paid to or recovered from each hospital</t>
        </r>
      </text>
    </comment>
  </commentList>
</comments>
</file>

<file path=xl/comments5.xml><?xml version="1.0" encoding="utf-8"?>
<comments xmlns="http://schemas.openxmlformats.org/spreadsheetml/2006/main">
  <authors>
    <author>Matt Lund</author>
  </authors>
  <commentList>
    <comment ref="A1" authorId="0" shapeId="0">
      <text>
        <r>
          <rPr>
            <sz val="9"/>
            <color indexed="81"/>
            <rFont val="Tahoma"/>
            <family val="2"/>
          </rPr>
          <t>Date the payment was made</t>
        </r>
      </text>
    </comment>
    <comment ref="B1" authorId="0" shapeId="0">
      <text>
        <r>
          <rPr>
            <sz val="9"/>
            <color indexed="81"/>
            <rFont val="Tahoma"/>
            <family val="2"/>
          </rPr>
          <t>Check, EFT, Invoice or other reference number</t>
        </r>
      </text>
    </comment>
  </commentList>
</comments>
</file>

<file path=xl/sharedStrings.xml><?xml version="1.0" encoding="utf-8"?>
<sst xmlns="http://schemas.openxmlformats.org/spreadsheetml/2006/main" count="342" uniqueCount="92">
  <si>
    <t>Healthy U</t>
  </si>
  <si>
    <t>Molina</t>
  </si>
  <si>
    <t>Health Choice Utah</t>
  </si>
  <si>
    <t>Select Health</t>
  </si>
  <si>
    <t>ACO Directed Payments to Hospitals</t>
  </si>
  <si>
    <t>Alta View Hospital</t>
  </si>
  <si>
    <t>American Fork Hospital</t>
  </si>
  <si>
    <t>Ashley Regional Med Cntr</t>
  </si>
  <si>
    <t>Bear River Valley Hospital</t>
  </si>
  <si>
    <t>Brigham City Comm Hosp</t>
  </si>
  <si>
    <t>Cache Valley Hospital</t>
  </si>
  <si>
    <t>Cedar City Hospital</t>
  </si>
  <si>
    <t>Central Valley Medical Ctr</t>
  </si>
  <si>
    <t>Davis Hospital &amp; Med Cntr</t>
  </si>
  <si>
    <t>Dixie Medical Center</t>
  </si>
  <si>
    <t>Fillmore Community Hospital</t>
  </si>
  <si>
    <t>Healthsouth Rehab Hosp</t>
  </si>
  <si>
    <t>Heber Valley Medical Ctr</t>
  </si>
  <si>
    <t>Intermountain Medical Center</t>
  </si>
  <si>
    <t>Lakeview Hospital</t>
  </si>
  <si>
    <t>Logan Regional Med Center</t>
  </si>
  <si>
    <t>Lone Peak Hospital</t>
  </si>
  <si>
    <t>Mckay Dee Hospital</t>
  </si>
  <si>
    <t>Mountain View Hospital</t>
  </si>
  <si>
    <t>Mountain West Medical Cntr</t>
  </si>
  <si>
    <t>Ogden Regional Medical Ctr</t>
  </si>
  <si>
    <t>Orem Community Hospital</t>
  </si>
  <si>
    <t>Orthopedic Specialty Hosp (Tosh)</t>
  </si>
  <si>
    <t>Park City Hospital</t>
  </si>
  <si>
    <t>Primary Childrens  Hosp</t>
  </si>
  <si>
    <t>Salt Lake Reg Med Cntr</t>
  </si>
  <si>
    <t>Sevier Valley Hospital</t>
  </si>
  <si>
    <t>Shriners Hosp For Children</t>
  </si>
  <si>
    <t>St Marks Hospital</t>
  </si>
  <si>
    <t>St Marks Rehab Hosp</t>
  </si>
  <si>
    <t>Timpanogos Regional Hosp</t>
  </si>
  <si>
    <t>Uintah Basin Medical Cntr</t>
  </si>
  <si>
    <t>Utah Valley Hospital</t>
  </si>
  <si>
    <t>Hospital</t>
  </si>
  <si>
    <t>Salt Lake Reg Med Rehab</t>
  </si>
  <si>
    <t>Sanpete Valley Hospital</t>
  </si>
  <si>
    <t>Instructions for ACO</t>
  </si>
  <si>
    <t>Blue Mountain Hospital</t>
  </si>
  <si>
    <t>Davis Hosp Med Cntr Psych</t>
  </si>
  <si>
    <t>IHC Riverton Hospital</t>
  </si>
  <si>
    <t>LDS Hospital</t>
  </si>
  <si>
    <t>Delta Community Hospital</t>
  </si>
  <si>
    <t>Landmark Hosp Salt Lake</t>
  </si>
  <si>
    <t>Moab Regional Hospital</t>
  </si>
  <si>
    <t>Promise Hosp Of Salt Lake</t>
  </si>
  <si>
    <t>South Davis Community Hosp</t>
  </si>
  <si>
    <t>Castleview Hospital LLC</t>
  </si>
  <si>
    <t>Jordan Valley Hosp LP</t>
  </si>
  <si>
    <t>Northern Utah Rehab Hosp</t>
  </si>
  <si>
    <t>2018-07</t>
  </si>
  <si>
    <t>Salt Lake Reg Med Psych</t>
  </si>
  <si>
    <t>2018-01</t>
  </si>
  <si>
    <t>2018-02</t>
  </si>
  <si>
    <t>2018-03</t>
  </si>
  <si>
    <t>2018-04</t>
  </si>
  <si>
    <t>2018-05</t>
  </si>
  <si>
    <t>2018-06</t>
  </si>
  <si>
    <t>Total</t>
  </si>
  <si>
    <t>2018-08</t>
  </si>
  <si>
    <t>Highland Ridge Hosp QMB</t>
  </si>
  <si>
    <t>Provo Canyon Behavioral Qmb</t>
  </si>
  <si>
    <t>Salt Lake Behavioral Qmb</t>
  </si>
  <si>
    <t>Aspire Home Health Inc</t>
  </si>
  <si>
    <t>Date</t>
  </si>
  <si>
    <t>Reference #</t>
  </si>
  <si>
    <t>Amount</t>
  </si>
  <si>
    <t>Payments</t>
  </si>
  <si>
    <t>Remaining Payment/(Recovery)</t>
  </si>
  <si>
    <t>Directed Payments Tab</t>
  </si>
  <si>
    <t>Payments Tab</t>
  </si>
  <si>
    <t>General Instructions</t>
  </si>
  <si>
    <t>Due date for this reconciliation is 12/31/2018</t>
  </si>
  <si>
    <t>Once complete, return this spreadsheet to the state by emailing to medicaiddirectedpayments@utah.gov</t>
  </si>
  <si>
    <t>Columns B through I indicate the amount that the plan is directed to pay each hospital for each month.</t>
  </si>
  <si>
    <t>Column J is the sum of the directed payment amounts for each period through August.</t>
  </si>
  <si>
    <t>Record the payments or invoices related to 26-36a-205 for each hospital.</t>
  </si>
  <si>
    <t>Column L is the net amount that has been paid to each hospital as recorded in the Payments tab.</t>
  </si>
  <si>
    <t>If a payment was made to the system for further distribution instead of directly to the hospital, include the reference number of the payment as well as a line number or other indicator of the detailed amount for the hospital.</t>
  </si>
  <si>
    <t>Record all the payments and invoices until each hospital has been paid the directed amount.</t>
  </si>
  <si>
    <t>Column M should be $0.00 for each hospital after all payments/invoices have been recorded.</t>
  </si>
  <si>
    <t>1)</t>
  </si>
  <si>
    <t>2)</t>
  </si>
  <si>
    <t>3)</t>
  </si>
  <si>
    <t>4)</t>
  </si>
  <si>
    <t>5)</t>
  </si>
  <si>
    <t>Column M is the remaining amount to pay to the hospital. If the amount is negative, it is the amount to be recouped, as desired, from the hospital.</t>
  </si>
  <si>
    <t>Note: Each ACO is receiving the same file and is only responsible to complete its own directed payments reconciliation. Delete the worksheets of the other ACOs prior to detailing the Payments.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</si>
</sst>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6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0" borderId="0"/>
    <xf numFmtId="44" fontId="3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 applyProtection="1">
      <protection hidden="1"/>
    </xf>
    <xf numFmtId="0" fontId="0" fillId="0" borderId="0" xfId="0" applyProtection="1">
      <protection hidden="1"/>
    </xf>
    <xf numFmtId="0" fontId="1" fillId="0" borderId="0" xfId="0" applyFont="1" applyAlignment="1" applyProtection="1">
      <alignment horizontal="right"/>
      <protection hidden="1"/>
    </xf>
    <xf numFmtId="0" fontId="1" fillId="0" borderId="1" xfId="0" applyFont="1" applyBorder="1" applyAlignment="1" applyProtection="1">
      <alignment horizontal="center" wrapText="1"/>
      <protection hidden="1"/>
    </xf>
    <xf numFmtId="0" fontId="0" fillId="0" borderId="0" xfId="0" applyAlignment="1" applyProtection="1">
      <alignment horizontal="right"/>
      <protection hidden="1"/>
    </xf>
    <xf numFmtId="0" fontId="1" fillId="0" borderId="0" xfId="0" applyFont="1" applyProtection="1">
      <protection hidden="1"/>
    </xf>
    <xf numFmtId="164" fontId="0" fillId="0" borderId="2" xfId="0" applyNumberFormat="1" applyFill="1" applyBorder="1" applyProtection="1">
      <protection hidden="1"/>
    </xf>
    <xf numFmtId="0" fontId="1" fillId="0" borderId="1" xfId="0" applyFont="1" applyFill="1" applyBorder="1" applyAlignment="1" applyProtection="1">
      <alignment horizontal="center" wrapText="1"/>
      <protection hidden="1"/>
    </xf>
    <xf numFmtId="164" fontId="1" fillId="0" borderId="2" xfId="0" applyNumberFormat="1" applyFont="1" applyFill="1" applyBorder="1" applyProtection="1">
      <protection hidden="1"/>
    </xf>
    <xf numFmtId="44" fontId="0" fillId="0" borderId="0" xfId="2" applyFont="1"/>
    <xf numFmtId="14" fontId="0" fillId="0" borderId="0" xfId="0" applyNumberFormat="1"/>
    <xf numFmtId="0" fontId="1" fillId="0" borderId="0" xfId="0" applyFont="1" applyAlignment="1" applyProtection="1">
      <alignment horizontal="center"/>
      <protection hidden="1"/>
    </xf>
    <xf numFmtId="44" fontId="0" fillId="0" borderId="0" xfId="2" applyFont="1" applyProtection="1">
      <protection hidden="1"/>
    </xf>
    <xf numFmtId="0" fontId="1" fillId="0" borderId="0" xfId="0" applyFont="1" applyAlignment="1" applyProtection="1">
      <alignment horizontal="center" wrapText="1"/>
      <protection hidden="1"/>
    </xf>
  </cellXfs>
  <cellStyles count="3">
    <cellStyle name="Currency" xfId="2" builtinId="4"/>
    <cellStyle name="Normal" xfId="0" builtinId="0"/>
    <cellStyle name="Normal 2" xfId="1"/>
  </cellStyles>
  <dxfs count="1">
    <dxf>
      <numFmt numFmtId="19" formatCode="m/d/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Pmts" displayName="Pmts" ref="A1:D7" totalsRowShown="0">
  <autoFilter ref="A1:D7"/>
  <tableColumns count="4">
    <tableColumn id="1" name="Date" dataDxfId="0"/>
    <tableColumn id="2" name="Reference #"/>
    <tableColumn id="3" name="Hospital"/>
    <tableColumn id="4" name="Amount" dataCellStyle="Currency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table" Target="../tables/table1.xml"/><Relationship Id="rId1" Type="http://schemas.openxmlformats.org/officeDocument/2006/relationships/vmlDrawing" Target="../drawings/vmlDrawing5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92D050"/>
  </sheetPr>
  <dimension ref="A1:B18"/>
  <sheetViews>
    <sheetView showGridLines="0" tabSelected="1" zoomScaleNormal="100" workbookViewId="0"/>
  </sheetViews>
  <sheetFormatPr defaultRowHeight="12.75" x14ac:dyDescent="0.2"/>
  <cols>
    <col min="1" max="1" width="3" bestFit="1" customWidth="1"/>
    <col min="2" max="2" width="68" customWidth="1"/>
  </cols>
  <sheetData>
    <row r="1" spans="1:2" x14ac:dyDescent="0.2">
      <c r="A1" s="3" t="s">
        <v>41</v>
      </c>
      <c r="B1" s="1"/>
    </row>
    <row r="2" spans="1:2" x14ac:dyDescent="0.2">
      <c r="A2" s="3"/>
      <c r="B2" s="1"/>
    </row>
    <row r="3" spans="1:2" x14ac:dyDescent="0.2">
      <c r="A3" s="3" t="s">
        <v>73</v>
      </c>
      <c r="B3" s="1"/>
    </row>
    <row r="4" spans="1:2" ht="25.5" x14ac:dyDescent="0.2">
      <c r="A4" s="2" t="s">
        <v>85</v>
      </c>
      <c r="B4" s="1" t="s">
        <v>78</v>
      </c>
    </row>
    <row r="5" spans="1:2" ht="25.5" x14ac:dyDescent="0.2">
      <c r="A5" s="2" t="s">
        <v>86</v>
      </c>
      <c r="B5" s="1" t="s">
        <v>79</v>
      </c>
    </row>
    <row r="6" spans="1:2" ht="25.5" x14ac:dyDescent="0.2">
      <c r="A6" s="2" t="s">
        <v>87</v>
      </c>
      <c r="B6" s="1" t="s">
        <v>81</v>
      </c>
    </row>
    <row r="7" spans="1:2" ht="25.5" x14ac:dyDescent="0.2">
      <c r="A7" s="2" t="s">
        <v>88</v>
      </c>
      <c r="B7" s="1" t="s">
        <v>90</v>
      </c>
    </row>
    <row r="8" spans="1:2" x14ac:dyDescent="0.2">
      <c r="A8" s="2"/>
      <c r="B8" s="1"/>
    </row>
    <row r="9" spans="1:2" x14ac:dyDescent="0.2">
      <c r="A9" s="3" t="s">
        <v>74</v>
      </c>
      <c r="B9" s="1"/>
    </row>
    <row r="10" spans="1:2" x14ac:dyDescent="0.2">
      <c r="A10" s="2" t="s">
        <v>85</v>
      </c>
      <c r="B10" s="1" t="s">
        <v>80</v>
      </c>
    </row>
    <row r="11" spans="1:2" ht="38.25" x14ac:dyDescent="0.2">
      <c r="A11" s="2" t="s">
        <v>86</v>
      </c>
      <c r="B11" s="1" t="s">
        <v>82</v>
      </c>
    </row>
    <row r="12" spans="1:2" x14ac:dyDescent="0.2">
      <c r="A12" s="2"/>
      <c r="B12" s="1"/>
    </row>
    <row r="13" spans="1:2" x14ac:dyDescent="0.2">
      <c r="A13" s="3" t="s">
        <v>75</v>
      </c>
      <c r="B13" s="1"/>
    </row>
    <row r="14" spans="1:2" x14ac:dyDescent="0.2">
      <c r="A14" s="2" t="s">
        <v>85</v>
      </c>
      <c r="B14" t="s">
        <v>83</v>
      </c>
    </row>
    <row r="15" spans="1:2" ht="25.5" x14ac:dyDescent="0.2">
      <c r="A15" s="2" t="s">
        <v>86</v>
      </c>
      <c r="B15" s="1" t="s">
        <v>84</v>
      </c>
    </row>
    <row r="16" spans="1:2" ht="25.5" x14ac:dyDescent="0.2">
      <c r="A16" s="2" t="s">
        <v>87</v>
      </c>
      <c r="B16" s="1" t="s">
        <v>77</v>
      </c>
    </row>
    <row r="17" spans="1:2" x14ac:dyDescent="0.2">
      <c r="A17" s="2" t="s">
        <v>88</v>
      </c>
      <c r="B17" s="1" t="s">
        <v>76</v>
      </c>
    </row>
    <row r="18" spans="1:2" ht="38.25" x14ac:dyDescent="0.2">
      <c r="A18" s="2" t="s">
        <v>89</v>
      </c>
      <c r="B18" s="1" t="s">
        <v>91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54"/>
  <sheetViews>
    <sheetView showGridLines="0" zoomScaleNormal="100" workbookViewId="0">
      <pane xSplit="1" ySplit="3" topLeftCell="B4" activePane="bottomRight" state="frozen"/>
      <selection activeCell="B4" sqref="B4"/>
      <selection pane="topRight" activeCell="B4" sqref="B4"/>
      <selection pane="bottomLeft" activeCell="B4" sqref="B4"/>
      <selection pane="bottomRight" activeCell="B4" sqref="B4"/>
    </sheetView>
  </sheetViews>
  <sheetFormatPr defaultRowHeight="12.75" x14ac:dyDescent="0.2"/>
  <cols>
    <col min="1" max="1" width="34.42578125" style="5" bestFit="1" customWidth="1"/>
    <col min="2" max="4" width="12.7109375" style="5" bestFit="1" customWidth="1"/>
    <col min="5" max="5" width="11.140625" style="5" bestFit="1" customWidth="1"/>
    <col min="6" max="6" width="12.7109375" style="5" bestFit="1" customWidth="1"/>
    <col min="7" max="7" width="11.140625" style="5" bestFit="1" customWidth="1"/>
    <col min="8" max="8" width="12.7109375" style="5" bestFit="1" customWidth="1"/>
    <col min="9" max="9" width="12.7109375" style="5" customWidth="1"/>
    <col min="10" max="10" width="12.7109375" style="5" bestFit="1" customWidth="1"/>
    <col min="11" max="11" width="9.140625" style="5"/>
    <col min="12" max="12" width="12.28515625" style="5" bestFit="1" customWidth="1"/>
    <col min="13" max="13" width="20.42578125" style="5" customWidth="1"/>
    <col min="14" max="16384" width="9.140625" style="5"/>
  </cols>
  <sheetData>
    <row r="1" spans="1:13" x14ac:dyDescent="0.2">
      <c r="A1" s="4" t="s">
        <v>4</v>
      </c>
    </row>
    <row r="2" spans="1:13" x14ac:dyDescent="0.2">
      <c r="A2" s="9" t="s">
        <v>2</v>
      </c>
    </row>
    <row r="3" spans="1:13" ht="25.5" x14ac:dyDescent="0.2">
      <c r="A3" s="6" t="s">
        <v>38</v>
      </c>
      <c r="B3" s="11" t="s">
        <v>56</v>
      </c>
      <c r="C3" s="11" t="s">
        <v>57</v>
      </c>
      <c r="D3" s="11" t="s">
        <v>58</v>
      </c>
      <c r="E3" s="11" t="s">
        <v>59</v>
      </c>
      <c r="F3" s="11" t="s">
        <v>60</v>
      </c>
      <c r="G3" s="11" t="s">
        <v>61</v>
      </c>
      <c r="H3" s="11" t="s">
        <v>54</v>
      </c>
      <c r="I3" s="11" t="s">
        <v>63</v>
      </c>
      <c r="J3" s="7" t="s">
        <v>62</v>
      </c>
      <c r="L3" s="15" t="s">
        <v>71</v>
      </c>
      <c r="M3" s="17" t="s">
        <v>72</v>
      </c>
    </row>
    <row r="4" spans="1:13" x14ac:dyDescent="0.2">
      <c r="A4" s="8" t="s">
        <v>5</v>
      </c>
      <c r="B4" s="10">
        <v>0</v>
      </c>
      <c r="C4" s="10">
        <v>3870.71</v>
      </c>
      <c r="D4" s="10">
        <v>0</v>
      </c>
      <c r="E4" s="10">
        <v>0</v>
      </c>
      <c r="F4" s="10">
        <v>0</v>
      </c>
      <c r="G4" s="10">
        <v>0</v>
      </c>
      <c r="H4" s="10">
        <v>0</v>
      </c>
      <c r="I4" s="10">
        <v>583.52</v>
      </c>
      <c r="J4" s="12">
        <f t="shared" ref="J4:J33" si="0">SUM(B4:I4)</f>
        <v>4454.2299999999996</v>
      </c>
      <c r="L4" s="16">
        <f>SUMIFS(Pmts[Amount],Pmts[Hospital],A4)</f>
        <v>0</v>
      </c>
      <c r="M4" s="16">
        <f>J4-L4</f>
        <v>4454.2299999999996</v>
      </c>
    </row>
    <row r="5" spans="1:13" x14ac:dyDescent="0.2">
      <c r="A5" s="8" t="s">
        <v>6</v>
      </c>
      <c r="B5" s="10">
        <v>13327.21</v>
      </c>
      <c r="C5" s="10">
        <v>5806.06</v>
      </c>
      <c r="D5" s="10">
        <v>21207.56</v>
      </c>
      <c r="E5" s="10">
        <v>26147.15</v>
      </c>
      <c r="F5" s="10">
        <v>0</v>
      </c>
      <c r="G5" s="10">
        <v>0</v>
      </c>
      <c r="H5" s="10">
        <v>0</v>
      </c>
      <c r="I5" s="10">
        <v>83.36</v>
      </c>
      <c r="J5" s="12">
        <f t="shared" si="0"/>
        <v>66571.340000000011</v>
      </c>
      <c r="L5" s="16">
        <f>SUMIFS(Pmts[Amount],Pmts[Hospital],A5)</f>
        <v>0</v>
      </c>
      <c r="M5" s="16">
        <f t="shared" ref="M5:M54" si="1">J5-L5</f>
        <v>66571.340000000011</v>
      </c>
    </row>
    <row r="6" spans="1:13" x14ac:dyDescent="0.2">
      <c r="A6" s="8" t="s">
        <v>7</v>
      </c>
      <c r="B6" s="10">
        <v>0</v>
      </c>
      <c r="C6" s="10">
        <v>0</v>
      </c>
      <c r="D6" s="10">
        <v>7952.83</v>
      </c>
      <c r="E6" s="10">
        <v>0</v>
      </c>
      <c r="F6" s="10">
        <v>0</v>
      </c>
      <c r="G6" s="10">
        <v>2452.618419567269</v>
      </c>
      <c r="H6" s="10">
        <v>0</v>
      </c>
      <c r="I6" s="10">
        <v>0</v>
      </c>
      <c r="J6" s="12">
        <f t="shared" si="0"/>
        <v>10405.448419567269</v>
      </c>
      <c r="L6" s="16">
        <f>SUMIFS(Pmts[Amount],Pmts[Hospital],A6)</f>
        <v>0</v>
      </c>
      <c r="M6" s="16">
        <f t="shared" si="1"/>
        <v>10405.448419567269</v>
      </c>
    </row>
    <row r="7" spans="1:13" x14ac:dyDescent="0.2">
      <c r="A7" s="8" t="s">
        <v>8</v>
      </c>
      <c r="B7" s="10">
        <v>0</v>
      </c>
      <c r="C7" s="10">
        <v>0</v>
      </c>
      <c r="D7" s="10">
        <v>7952.83</v>
      </c>
      <c r="E7" s="10">
        <v>5810.48</v>
      </c>
      <c r="F7" s="10">
        <v>3172.69</v>
      </c>
      <c r="G7" s="10">
        <v>1226.3092097836345</v>
      </c>
      <c r="H7" s="10">
        <v>3774.08</v>
      </c>
      <c r="I7" s="10">
        <v>0</v>
      </c>
      <c r="J7" s="12">
        <f t="shared" si="0"/>
        <v>21936.389209783636</v>
      </c>
      <c r="L7" s="16">
        <f>SUMIFS(Pmts[Amount],Pmts[Hospital],A7)</f>
        <v>0</v>
      </c>
      <c r="M7" s="16">
        <f t="shared" si="1"/>
        <v>21936.389209783636</v>
      </c>
    </row>
    <row r="8" spans="1:13" x14ac:dyDescent="0.2">
      <c r="A8" s="8" t="s">
        <v>42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2">
        <f t="shared" si="0"/>
        <v>0</v>
      </c>
      <c r="L8" s="16">
        <f>SUMIFS(Pmts[Amount],Pmts[Hospital],A8)</f>
        <v>0</v>
      </c>
      <c r="M8" s="16">
        <f t="shared" si="1"/>
        <v>0</v>
      </c>
    </row>
    <row r="9" spans="1:13" x14ac:dyDescent="0.2">
      <c r="A9" s="8" t="s">
        <v>9</v>
      </c>
      <c r="B9" s="10">
        <v>36649.83</v>
      </c>
      <c r="C9" s="10">
        <v>5806.06</v>
      </c>
      <c r="D9" s="10">
        <v>26509.45</v>
      </c>
      <c r="E9" s="10">
        <v>24694.53</v>
      </c>
      <c r="F9" s="10">
        <v>23795.18</v>
      </c>
      <c r="G9" s="10">
        <v>12263.092097836345</v>
      </c>
      <c r="H9" s="10">
        <v>13209.28</v>
      </c>
      <c r="I9" s="10">
        <v>1750.57</v>
      </c>
      <c r="J9" s="12">
        <f t="shared" si="0"/>
        <v>144677.99209783634</v>
      </c>
      <c r="L9" s="16">
        <f>SUMIFS(Pmts[Amount],Pmts[Hospital],A9)</f>
        <v>0</v>
      </c>
      <c r="M9" s="16">
        <f t="shared" si="1"/>
        <v>144677.99209783634</v>
      </c>
    </row>
    <row r="10" spans="1:13" x14ac:dyDescent="0.2">
      <c r="A10" s="8" t="s">
        <v>10</v>
      </c>
      <c r="B10" s="10">
        <v>6663.6</v>
      </c>
      <c r="C10" s="10">
        <v>0</v>
      </c>
      <c r="D10" s="10">
        <v>7952.83</v>
      </c>
      <c r="E10" s="10">
        <v>4357.8599999999997</v>
      </c>
      <c r="F10" s="10">
        <v>0</v>
      </c>
      <c r="G10" s="10">
        <v>4905.2368391345381</v>
      </c>
      <c r="H10" s="10">
        <v>0</v>
      </c>
      <c r="I10" s="10">
        <v>666.89</v>
      </c>
      <c r="J10" s="12">
        <f t="shared" si="0"/>
        <v>24546.416839134537</v>
      </c>
      <c r="L10" s="16">
        <f>SUMIFS(Pmts[Amount],Pmts[Hospital],A10)</f>
        <v>0</v>
      </c>
      <c r="M10" s="16">
        <f t="shared" si="1"/>
        <v>24546.416839134537</v>
      </c>
    </row>
    <row r="11" spans="1:13" x14ac:dyDescent="0.2">
      <c r="A11" s="8" t="s">
        <v>51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2">
        <f t="shared" si="0"/>
        <v>0</v>
      </c>
      <c r="L11" s="16">
        <f>SUMIFS(Pmts[Amount],Pmts[Hospital],A11)</f>
        <v>0</v>
      </c>
      <c r="M11" s="16">
        <f t="shared" si="1"/>
        <v>0</v>
      </c>
    </row>
    <row r="12" spans="1:13" x14ac:dyDescent="0.2">
      <c r="A12" s="8" t="s">
        <v>11</v>
      </c>
      <c r="B12" s="10">
        <v>76631.45</v>
      </c>
      <c r="C12" s="10">
        <v>50319.22</v>
      </c>
      <c r="D12" s="10">
        <v>31811.34</v>
      </c>
      <c r="E12" s="10">
        <v>18884.05</v>
      </c>
      <c r="F12" s="10">
        <v>53935.73</v>
      </c>
      <c r="G12" s="10">
        <v>15942.019727187249</v>
      </c>
      <c r="H12" s="10">
        <v>26418.560000000001</v>
      </c>
      <c r="I12" s="10">
        <v>2417.46</v>
      </c>
      <c r="J12" s="12">
        <f t="shared" si="0"/>
        <v>276359.82972718729</v>
      </c>
      <c r="L12" s="16">
        <f>SUMIFS(Pmts[Amount],Pmts[Hospital],A12)</f>
        <v>0</v>
      </c>
      <c r="M12" s="16">
        <f t="shared" si="1"/>
        <v>276359.82972718729</v>
      </c>
    </row>
    <row r="13" spans="1:13" x14ac:dyDescent="0.2">
      <c r="A13" s="8" t="s">
        <v>12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2">
        <f t="shared" si="0"/>
        <v>0</v>
      </c>
      <c r="L13" s="16">
        <f>SUMIFS(Pmts[Amount],Pmts[Hospital],A13)</f>
        <v>0</v>
      </c>
      <c r="M13" s="16">
        <f t="shared" si="1"/>
        <v>0</v>
      </c>
    </row>
    <row r="14" spans="1:13" x14ac:dyDescent="0.2">
      <c r="A14" s="8" t="s">
        <v>43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2">
        <f t="shared" si="0"/>
        <v>0</v>
      </c>
      <c r="L14" s="16">
        <f>SUMIFS(Pmts[Amount],Pmts[Hospital],A14)</f>
        <v>0</v>
      </c>
      <c r="M14" s="16">
        <f t="shared" si="1"/>
        <v>0</v>
      </c>
    </row>
    <row r="15" spans="1:13" x14ac:dyDescent="0.2">
      <c r="A15" s="8" t="s">
        <v>13</v>
      </c>
      <c r="B15" s="10">
        <v>76631.45</v>
      </c>
      <c r="C15" s="10">
        <v>67737.41</v>
      </c>
      <c r="D15" s="10">
        <v>58320.78</v>
      </c>
      <c r="E15" s="10">
        <v>62462.64</v>
      </c>
      <c r="F15" s="10">
        <v>50763.040000000001</v>
      </c>
      <c r="G15" s="10">
        <v>7357.8552587018075</v>
      </c>
      <c r="H15" s="10">
        <v>37740.800000000003</v>
      </c>
      <c r="I15" s="10">
        <v>3917.95</v>
      </c>
      <c r="J15" s="12">
        <f t="shared" si="0"/>
        <v>364931.92525870178</v>
      </c>
      <c r="L15" s="16">
        <f>SUMIFS(Pmts[Amount],Pmts[Hospital],A15)</f>
        <v>0</v>
      </c>
      <c r="M15" s="16">
        <f t="shared" si="1"/>
        <v>364931.92525870178</v>
      </c>
    </row>
    <row r="16" spans="1:13" x14ac:dyDescent="0.2">
      <c r="A16" s="8" t="s">
        <v>46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3774.08</v>
      </c>
      <c r="I16" s="10">
        <v>166.72</v>
      </c>
      <c r="J16" s="12">
        <f t="shared" si="0"/>
        <v>3940.7999999999997</v>
      </c>
      <c r="L16" s="16">
        <f>SUMIFS(Pmts[Amount],Pmts[Hospital],A16)</f>
        <v>0</v>
      </c>
      <c r="M16" s="16">
        <f t="shared" si="1"/>
        <v>3940.7999999999997</v>
      </c>
    </row>
    <row r="17" spans="1:13" x14ac:dyDescent="0.2">
      <c r="A17" s="8" t="s">
        <v>14</v>
      </c>
      <c r="B17" s="10">
        <v>86626.86</v>
      </c>
      <c r="C17" s="10">
        <v>89026.31</v>
      </c>
      <c r="D17" s="10">
        <v>60971.73</v>
      </c>
      <c r="E17" s="10">
        <v>75536.22</v>
      </c>
      <c r="F17" s="10">
        <v>71385.53</v>
      </c>
      <c r="G17" s="10">
        <v>179041.14462841064</v>
      </c>
      <c r="H17" s="10">
        <v>103787.19</v>
      </c>
      <c r="I17" s="10">
        <v>10170.01</v>
      </c>
      <c r="J17" s="12">
        <f t="shared" si="0"/>
        <v>676544.99462841055</v>
      </c>
      <c r="L17" s="16">
        <f>SUMIFS(Pmts[Amount],Pmts[Hospital],A17)</f>
        <v>0</v>
      </c>
      <c r="M17" s="16">
        <f t="shared" si="1"/>
        <v>676544.99462841055</v>
      </c>
    </row>
    <row r="18" spans="1:13" x14ac:dyDescent="0.2">
      <c r="A18" s="8" t="s">
        <v>15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2">
        <f t="shared" si="0"/>
        <v>0</v>
      </c>
      <c r="L18" s="16">
        <f>SUMIFS(Pmts[Amount],Pmts[Hospital],A18)</f>
        <v>0</v>
      </c>
      <c r="M18" s="16">
        <f t="shared" si="1"/>
        <v>0</v>
      </c>
    </row>
    <row r="19" spans="1:13" x14ac:dyDescent="0.2">
      <c r="A19" s="8" t="s">
        <v>16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2">
        <f t="shared" si="0"/>
        <v>0</v>
      </c>
      <c r="L19" s="16">
        <f>SUMIFS(Pmts[Amount],Pmts[Hospital],A19)</f>
        <v>0</v>
      </c>
      <c r="M19" s="16">
        <f t="shared" si="1"/>
        <v>0</v>
      </c>
    </row>
    <row r="20" spans="1:13" x14ac:dyDescent="0.2">
      <c r="A20" s="8" t="s">
        <v>17</v>
      </c>
      <c r="B20" s="10">
        <v>0</v>
      </c>
      <c r="C20" s="10">
        <v>1935.35</v>
      </c>
      <c r="D20" s="10">
        <v>0</v>
      </c>
      <c r="E20" s="10">
        <v>0</v>
      </c>
      <c r="F20" s="10">
        <v>0</v>
      </c>
      <c r="G20" s="10">
        <v>2452.618419567269</v>
      </c>
      <c r="H20" s="10">
        <v>0</v>
      </c>
      <c r="I20" s="10">
        <v>0</v>
      </c>
      <c r="J20" s="12">
        <f t="shared" si="0"/>
        <v>4387.9684195672689</v>
      </c>
      <c r="L20" s="16">
        <f>SUMIFS(Pmts[Amount],Pmts[Hospital],A20)</f>
        <v>0</v>
      </c>
      <c r="M20" s="16">
        <f t="shared" si="1"/>
        <v>4387.9684195672689</v>
      </c>
    </row>
    <row r="21" spans="1:13" x14ac:dyDescent="0.2">
      <c r="A21" s="8" t="s">
        <v>64</v>
      </c>
      <c r="B21" s="10">
        <v>0</v>
      </c>
      <c r="C21" s="10">
        <v>0</v>
      </c>
      <c r="D21" s="10">
        <v>15905.67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2">
        <f t="shared" si="0"/>
        <v>15905.67</v>
      </c>
      <c r="L21" s="16">
        <f>SUMIFS(Pmts[Amount],Pmts[Hospital],A21)</f>
        <v>0</v>
      </c>
      <c r="M21" s="16">
        <f t="shared" si="1"/>
        <v>15905.67</v>
      </c>
    </row>
    <row r="22" spans="1:13" x14ac:dyDescent="0.2">
      <c r="A22" s="8" t="s">
        <v>44</v>
      </c>
      <c r="B22" s="10">
        <v>3331.8</v>
      </c>
      <c r="C22" s="10">
        <v>0</v>
      </c>
      <c r="D22" s="10">
        <v>2650.94</v>
      </c>
      <c r="E22" s="10">
        <v>10168.34</v>
      </c>
      <c r="F22" s="10">
        <v>0</v>
      </c>
      <c r="G22" s="10">
        <v>3678.9276293509038</v>
      </c>
      <c r="H22" s="10">
        <v>0</v>
      </c>
      <c r="I22" s="10">
        <v>0</v>
      </c>
      <c r="J22" s="12">
        <f t="shared" si="0"/>
        <v>19830.007629350905</v>
      </c>
      <c r="L22" s="16">
        <f>SUMIFS(Pmts[Amount],Pmts[Hospital],A22)</f>
        <v>0</v>
      </c>
      <c r="M22" s="16">
        <f t="shared" si="1"/>
        <v>19830.007629350905</v>
      </c>
    </row>
    <row r="23" spans="1:13" x14ac:dyDescent="0.2">
      <c r="A23" s="8" t="s">
        <v>18</v>
      </c>
      <c r="B23" s="10">
        <v>49977.03</v>
      </c>
      <c r="C23" s="10">
        <v>11612.13</v>
      </c>
      <c r="D23" s="10">
        <v>18556.61</v>
      </c>
      <c r="E23" s="10">
        <v>18884.05</v>
      </c>
      <c r="F23" s="10">
        <v>26967.87</v>
      </c>
      <c r="G23" s="10">
        <v>69899.624957667169</v>
      </c>
      <c r="H23" s="10">
        <v>20757.439999999999</v>
      </c>
      <c r="I23" s="10">
        <v>3584.51</v>
      </c>
      <c r="J23" s="12">
        <f t="shared" si="0"/>
        <v>220239.26495766715</v>
      </c>
      <c r="L23" s="16">
        <f>SUMIFS(Pmts[Amount],Pmts[Hospital],A23)</f>
        <v>0</v>
      </c>
      <c r="M23" s="16">
        <f t="shared" si="1"/>
        <v>220239.26495766715</v>
      </c>
    </row>
    <row r="24" spans="1:13" x14ac:dyDescent="0.2">
      <c r="A24" s="8" t="s">
        <v>52</v>
      </c>
      <c r="B24" s="10">
        <v>29986.22</v>
      </c>
      <c r="C24" s="10">
        <v>96767.73</v>
      </c>
      <c r="D24" s="10">
        <v>119292.51</v>
      </c>
      <c r="E24" s="10">
        <v>79894.080000000002</v>
      </c>
      <c r="F24" s="10">
        <v>39658.629999999997</v>
      </c>
      <c r="G24" s="10">
        <v>58862.84206961446</v>
      </c>
      <c r="H24" s="10">
        <v>56611.19</v>
      </c>
      <c r="I24" s="10">
        <v>4668.2</v>
      </c>
      <c r="J24" s="12">
        <f t="shared" si="0"/>
        <v>485741.40206961444</v>
      </c>
      <c r="L24" s="16">
        <f>SUMIFS(Pmts[Amount],Pmts[Hospital],A24)</f>
        <v>0</v>
      </c>
      <c r="M24" s="16">
        <f t="shared" si="1"/>
        <v>485741.40206961444</v>
      </c>
    </row>
    <row r="25" spans="1:13" x14ac:dyDescent="0.2">
      <c r="A25" s="8" t="s">
        <v>19</v>
      </c>
      <c r="B25" s="10">
        <v>0</v>
      </c>
      <c r="C25" s="10">
        <v>0</v>
      </c>
      <c r="D25" s="10">
        <v>0</v>
      </c>
      <c r="E25" s="10">
        <v>8715.7199999999993</v>
      </c>
      <c r="F25" s="10">
        <v>4759.04</v>
      </c>
      <c r="G25" s="10">
        <v>0</v>
      </c>
      <c r="H25" s="10">
        <v>0</v>
      </c>
      <c r="I25" s="10">
        <v>0</v>
      </c>
      <c r="J25" s="12">
        <f t="shared" si="0"/>
        <v>13474.759999999998</v>
      </c>
      <c r="L25" s="16">
        <f>SUMIFS(Pmts[Amount],Pmts[Hospital],A25)</f>
        <v>0</v>
      </c>
      <c r="M25" s="16">
        <f t="shared" si="1"/>
        <v>13474.759999999998</v>
      </c>
    </row>
    <row r="26" spans="1:13" x14ac:dyDescent="0.2">
      <c r="A26" s="8" t="s">
        <v>47</v>
      </c>
      <c r="B26" s="10">
        <v>0</v>
      </c>
      <c r="C26" s="10">
        <v>0</v>
      </c>
      <c r="D26" s="10">
        <v>0</v>
      </c>
      <c r="E26" s="10">
        <v>33410.25</v>
      </c>
      <c r="F26" s="10">
        <v>0</v>
      </c>
      <c r="G26" s="10">
        <v>0</v>
      </c>
      <c r="H26" s="10">
        <v>0</v>
      </c>
      <c r="I26" s="10">
        <v>0</v>
      </c>
      <c r="J26" s="12">
        <f t="shared" si="0"/>
        <v>33410.25</v>
      </c>
      <c r="L26" s="16">
        <f>SUMIFS(Pmts[Amount],Pmts[Hospital],A26)</f>
        <v>0</v>
      </c>
      <c r="M26" s="16">
        <f t="shared" si="1"/>
        <v>33410.25</v>
      </c>
    </row>
    <row r="27" spans="1:13" x14ac:dyDescent="0.2">
      <c r="A27" s="8" t="s">
        <v>45</v>
      </c>
      <c r="B27" s="10">
        <v>9995.41</v>
      </c>
      <c r="C27" s="10">
        <v>5806.06</v>
      </c>
      <c r="D27" s="10">
        <v>5301.89</v>
      </c>
      <c r="E27" s="10">
        <v>7263.1</v>
      </c>
      <c r="F27" s="10">
        <v>0</v>
      </c>
      <c r="G27" s="10">
        <v>7357.8552587018075</v>
      </c>
      <c r="H27" s="10">
        <v>20757.439999999999</v>
      </c>
      <c r="I27" s="10">
        <v>583.52</v>
      </c>
      <c r="J27" s="12">
        <f t="shared" si="0"/>
        <v>57065.275258701797</v>
      </c>
      <c r="L27" s="16">
        <f>SUMIFS(Pmts[Amount],Pmts[Hospital],A27)</f>
        <v>0</v>
      </c>
      <c r="M27" s="16">
        <f t="shared" si="1"/>
        <v>57065.275258701797</v>
      </c>
    </row>
    <row r="28" spans="1:13" x14ac:dyDescent="0.2">
      <c r="A28" s="8" t="s">
        <v>20</v>
      </c>
      <c r="B28" s="10">
        <v>69967.850000000006</v>
      </c>
      <c r="C28" s="10">
        <v>158699.07999999999</v>
      </c>
      <c r="D28" s="10">
        <v>100735.9</v>
      </c>
      <c r="E28" s="10">
        <v>82799.31</v>
      </c>
      <c r="F28" s="10">
        <v>149116.43</v>
      </c>
      <c r="G28" s="10">
        <v>60089.151279398095</v>
      </c>
      <c r="H28" s="10">
        <v>58498.23</v>
      </c>
      <c r="I28" s="10">
        <v>4334.76</v>
      </c>
      <c r="J28" s="12">
        <f t="shared" si="0"/>
        <v>684240.71127939806</v>
      </c>
      <c r="L28" s="16">
        <f>SUMIFS(Pmts[Amount],Pmts[Hospital],A28)</f>
        <v>0</v>
      </c>
      <c r="M28" s="16">
        <f t="shared" si="1"/>
        <v>684240.71127939806</v>
      </c>
    </row>
    <row r="29" spans="1:13" x14ac:dyDescent="0.2">
      <c r="A29" s="8" t="s">
        <v>21</v>
      </c>
      <c r="B29" s="10">
        <v>6663.6</v>
      </c>
      <c r="C29" s="10">
        <v>0</v>
      </c>
      <c r="D29" s="10">
        <v>0</v>
      </c>
      <c r="E29" s="10">
        <v>2905.24</v>
      </c>
      <c r="F29" s="10">
        <v>4759.04</v>
      </c>
      <c r="G29" s="10">
        <v>0</v>
      </c>
      <c r="H29" s="10">
        <v>3774.08</v>
      </c>
      <c r="I29" s="10">
        <v>0</v>
      </c>
      <c r="J29" s="12">
        <f t="shared" si="0"/>
        <v>18101.96</v>
      </c>
      <c r="L29" s="16">
        <f>SUMIFS(Pmts[Amount],Pmts[Hospital],A29)</f>
        <v>0</v>
      </c>
      <c r="M29" s="16">
        <f t="shared" si="1"/>
        <v>18101.96</v>
      </c>
    </row>
    <row r="30" spans="1:13" x14ac:dyDescent="0.2">
      <c r="A30" s="8" t="s">
        <v>22</v>
      </c>
      <c r="B30" s="10">
        <v>9995.41</v>
      </c>
      <c r="C30" s="10">
        <v>3870.71</v>
      </c>
      <c r="D30" s="10">
        <v>47717.01</v>
      </c>
      <c r="E30" s="10">
        <v>8715.7199999999993</v>
      </c>
      <c r="F30" s="10">
        <v>11104.42</v>
      </c>
      <c r="G30" s="10">
        <v>14715.710517403615</v>
      </c>
      <c r="H30" s="10">
        <v>20757.439999999999</v>
      </c>
      <c r="I30" s="10">
        <v>1583.85</v>
      </c>
      <c r="J30" s="12">
        <f t="shared" si="0"/>
        <v>118460.27051740362</v>
      </c>
      <c r="L30" s="16">
        <f>SUMIFS(Pmts[Amount],Pmts[Hospital],A30)</f>
        <v>0</v>
      </c>
      <c r="M30" s="16">
        <f t="shared" si="1"/>
        <v>118460.27051740362</v>
      </c>
    </row>
    <row r="31" spans="1:13" x14ac:dyDescent="0.2">
      <c r="A31" s="8" t="s">
        <v>48</v>
      </c>
      <c r="B31" s="10">
        <v>0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2">
        <f t="shared" si="0"/>
        <v>0</v>
      </c>
      <c r="L31" s="16">
        <f>SUMIFS(Pmts[Amount],Pmts[Hospital],A31)</f>
        <v>0</v>
      </c>
      <c r="M31" s="16">
        <f t="shared" si="1"/>
        <v>0</v>
      </c>
    </row>
    <row r="32" spans="1:13" x14ac:dyDescent="0.2">
      <c r="A32" s="8" t="s">
        <v>23</v>
      </c>
      <c r="B32" s="10">
        <v>0</v>
      </c>
      <c r="C32" s="10">
        <v>25159.61</v>
      </c>
      <c r="D32" s="10">
        <v>5301.89</v>
      </c>
      <c r="E32" s="10">
        <v>17431.43</v>
      </c>
      <c r="F32" s="10">
        <v>7931.73</v>
      </c>
      <c r="G32" s="10">
        <v>19620.947356538152</v>
      </c>
      <c r="H32" s="10">
        <v>11322.24</v>
      </c>
      <c r="I32" s="10">
        <v>333.44</v>
      </c>
      <c r="J32" s="12">
        <f t="shared" si="0"/>
        <v>87101.28735653816</v>
      </c>
      <c r="L32" s="16">
        <f>SUMIFS(Pmts[Amount],Pmts[Hospital],A32)</f>
        <v>0</v>
      </c>
      <c r="M32" s="16">
        <f t="shared" si="1"/>
        <v>87101.28735653816</v>
      </c>
    </row>
    <row r="33" spans="1:13" x14ac:dyDescent="0.2">
      <c r="A33" s="8" t="s">
        <v>24</v>
      </c>
      <c r="B33" s="10">
        <v>43313.43</v>
      </c>
      <c r="C33" s="10">
        <v>13547.48</v>
      </c>
      <c r="D33" s="10">
        <v>58320.78</v>
      </c>
      <c r="E33" s="10">
        <v>40673.35</v>
      </c>
      <c r="F33" s="10">
        <v>26967.87</v>
      </c>
      <c r="G33" s="10">
        <v>11036.78288805271</v>
      </c>
      <c r="H33" s="10">
        <v>15096.32</v>
      </c>
      <c r="I33" s="10">
        <v>0</v>
      </c>
      <c r="J33" s="12">
        <f t="shared" si="0"/>
        <v>208956.01288805273</v>
      </c>
      <c r="L33" s="16">
        <f>SUMIFS(Pmts[Amount],Pmts[Hospital],A33)</f>
        <v>0</v>
      </c>
      <c r="M33" s="16">
        <f t="shared" si="1"/>
        <v>208956.01288805273</v>
      </c>
    </row>
    <row r="34" spans="1:13" x14ac:dyDescent="0.2">
      <c r="A34" s="8" t="s">
        <v>53</v>
      </c>
      <c r="B34" s="10">
        <v>0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2">
        <f t="shared" ref="J34:J54" si="2">SUM(B34:I34)</f>
        <v>0</v>
      </c>
      <c r="L34" s="16">
        <f>SUMIFS(Pmts[Amount],Pmts[Hospital],A34)</f>
        <v>0</v>
      </c>
      <c r="M34" s="16">
        <f t="shared" si="1"/>
        <v>0</v>
      </c>
    </row>
    <row r="35" spans="1:13" x14ac:dyDescent="0.2">
      <c r="A35" s="8" t="s">
        <v>25</v>
      </c>
      <c r="B35" s="10">
        <v>23322.62</v>
      </c>
      <c r="C35" s="10">
        <v>83220.25</v>
      </c>
      <c r="D35" s="10">
        <v>21207.56</v>
      </c>
      <c r="E35" s="10">
        <v>47936.45</v>
      </c>
      <c r="F35" s="10">
        <v>20622.490000000002</v>
      </c>
      <c r="G35" s="10">
        <v>53957.605230479916</v>
      </c>
      <c r="H35" s="10">
        <v>33966.720000000001</v>
      </c>
      <c r="I35" s="10">
        <v>2000.66</v>
      </c>
      <c r="J35" s="12">
        <f t="shared" si="2"/>
        <v>286234.35523047991</v>
      </c>
      <c r="L35" s="16">
        <f>SUMIFS(Pmts[Amount],Pmts[Hospital],A35)</f>
        <v>0</v>
      </c>
      <c r="M35" s="16">
        <f t="shared" si="1"/>
        <v>286234.35523047991</v>
      </c>
    </row>
    <row r="36" spans="1:13" x14ac:dyDescent="0.2">
      <c r="A36" s="8" t="s">
        <v>26</v>
      </c>
      <c r="B36" s="10">
        <v>0</v>
      </c>
      <c r="C36" s="10">
        <v>0</v>
      </c>
      <c r="D36" s="10">
        <v>0</v>
      </c>
      <c r="E36" s="10">
        <v>2905.24</v>
      </c>
      <c r="F36" s="10">
        <v>0</v>
      </c>
      <c r="G36" s="10">
        <v>0</v>
      </c>
      <c r="H36" s="10">
        <v>0</v>
      </c>
      <c r="I36" s="10">
        <v>83.36</v>
      </c>
      <c r="J36" s="12">
        <f t="shared" si="2"/>
        <v>2988.6</v>
      </c>
      <c r="L36" s="16">
        <f>SUMIFS(Pmts[Amount],Pmts[Hospital],A36)</f>
        <v>0</v>
      </c>
      <c r="M36" s="16">
        <f t="shared" si="1"/>
        <v>2988.6</v>
      </c>
    </row>
    <row r="37" spans="1:13" x14ac:dyDescent="0.2">
      <c r="A37" s="8" t="s">
        <v>27</v>
      </c>
      <c r="B37" s="10">
        <v>0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2">
        <f t="shared" si="2"/>
        <v>0</v>
      </c>
      <c r="L37" s="16">
        <f>SUMIFS(Pmts[Amount],Pmts[Hospital],A37)</f>
        <v>0</v>
      </c>
      <c r="M37" s="16">
        <f t="shared" si="1"/>
        <v>0</v>
      </c>
    </row>
    <row r="38" spans="1:13" x14ac:dyDescent="0.2">
      <c r="A38" s="8" t="s">
        <v>28</v>
      </c>
      <c r="B38" s="10">
        <v>0</v>
      </c>
      <c r="C38" s="10">
        <v>0</v>
      </c>
      <c r="D38" s="10">
        <v>5301.89</v>
      </c>
      <c r="E38" s="10">
        <v>0</v>
      </c>
      <c r="F38" s="10">
        <v>12690.76</v>
      </c>
      <c r="G38" s="10">
        <v>1226.3092097836345</v>
      </c>
      <c r="H38" s="10">
        <v>0</v>
      </c>
      <c r="I38" s="10">
        <v>83.36</v>
      </c>
      <c r="J38" s="12">
        <f t="shared" si="2"/>
        <v>19302.319209783636</v>
      </c>
      <c r="L38" s="16">
        <f>SUMIFS(Pmts[Amount],Pmts[Hospital],A38)</f>
        <v>0</v>
      </c>
      <c r="M38" s="16">
        <f t="shared" si="1"/>
        <v>19302.319209783636</v>
      </c>
    </row>
    <row r="39" spans="1:13" x14ac:dyDescent="0.2">
      <c r="A39" s="8" t="s">
        <v>29</v>
      </c>
      <c r="B39" s="10">
        <v>73299.649999999994</v>
      </c>
      <c r="C39" s="10">
        <v>30965.67</v>
      </c>
      <c r="D39" s="10">
        <v>55669.84</v>
      </c>
      <c r="E39" s="10">
        <v>79894.080000000002</v>
      </c>
      <c r="F39" s="10">
        <v>188775.06</v>
      </c>
      <c r="G39" s="10">
        <v>218283.03934148693</v>
      </c>
      <c r="H39" s="10">
        <v>269846.69</v>
      </c>
      <c r="I39" s="10">
        <v>7085.66</v>
      </c>
      <c r="J39" s="12">
        <f t="shared" si="2"/>
        <v>923819.68934148701</v>
      </c>
      <c r="L39" s="16">
        <f>SUMIFS(Pmts[Amount],Pmts[Hospital],A39)</f>
        <v>0</v>
      </c>
      <c r="M39" s="16">
        <f t="shared" si="1"/>
        <v>923819.68934148701</v>
      </c>
    </row>
    <row r="40" spans="1:13" x14ac:dyDescent="0.2">
      <c r="A40" s="8" t="s">
        <v>49</v>
      </c>
      <c r="B40" s="10">
        <v>0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2">
        <f t="shared" si="2"/>
        <v>0</v>
      </c>
      <c r="L40" s="16">
        <f>SUMIFS(Pmts[Amount],Pmts[Hospital],A40)</f>
        <v>0</v>
      </c>
      <c r="M40" s="16">
        <f t="shared" si="1"/>
        <v>0</v>
      </c>
    </row>
    <row r="41" spans="1:13" x14ac:dyDescent="0.2">
      <c r="A41" s="8" t="s">
        <v>65</v>
      </c>
      <c r="B41" s="10">
        <v>0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2">
        <f t="shared" si="2"/>
        <v>0</v>
      </c>
      <c r="L41" s="16">
        <f>SUMIFS(Pmts[Amount],Pmts[Hospital],A41)</f>
        <v>0</v>
      </c>
      <c r="M41" s="16">
        <f t="shared" si="1"/>
        <v>0</v>
      </c>
    </row>
    <row r="42" spans="1:13" x14ac:dyDescent="0.2">
      <c r="A42" s="8" t="s">
        <v>66</v>
      </c>
      <c r="B42" s="10">
        <v>0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2">
        <f t="shared" si="2"/>
        <v>0</v>
      </c>
      <c r="L42" s="16">
        <f>SUMIFS(Pmts[Amount],Pmts[Hospital],A42)</f>
        <v>0</v>
      </c>
      <c r="M42" s="16">
        <f t="shared" si="1"/>
        <v>0</v>
      </c>
    </row>
    <row r="43" spans="1:13" x14ac:dyDescent="0.2">
      <c r="A43" s="8" t="s">
        <v>30</v>
      </c>
      <c r="B43" s="10">
        <v>43313.43</v>
      </c>
      <c r="C43" s="10">
        <v>36771.74</v>
      </c>
      <c r="D43" s="10">
        <v>58320.78</v>
      </c>
      <c r="E43" s="10">
        <v>62462.64</v>
      </c>
      <c r="F43" s="10">
        <v>26967.87</v>
      </c>
      <c r="G43" s="10">
        <v>13489.401307619979</v>
      </c>
      <c r="H43" s="10">
        <v>7548.16</v>
      </c>
      <c r="I43" s="10">
        <v>1500.49</v>
      </c>
      <c r="J43" s="12">
        <f t="shared" si="2"/>
        <v>250374.51130762001</v>
      </c>
      <c r="L43" s="16">
        <f>SUMIFS(Pmts[Amount],Pmts[Hospital],A43)</f>
        <v>0</v>
      </c>
      <c r="M43" s="16">
        <f t="shared" si="1"/>
        <v>250374.51130762001</v>
      </c>
    </row>
    <row r="44" spans="1:13" x14ac:dyDescent="0.2">
      <c r="A44" s="8" t="s">
        <v>55</v>
      </c>
      <c r="B44" s="10">
        <v>0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2">
        <f t="shared" si="2"/>
        <v>0</v>
      </c>
      <c r="L44" s="16">
        <f>SUMIFS(Pmts[Amount],Pmts[Hospital],A44)</f>
        <v>0</v>
      </c>
      <c r="M44" s="16">
        <f t="shared" si="1"/>
        <v>0</v>
      </c>
    </row>
    <row r="45" spans="1:13" x14ac:dyDescent="0.2">
      <c r="A45" s="8" t="s">
        <v>39</v>
      </c>
      <c r="B45" s="10">
        <v>0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2">
        <f t="shared" si="2"/>
        <v>0</v>
      </c>
      <c r="L45" s="16">
        <f>SUMIFS(Pmts[Amount],Pmts[Hospital],A45)</f>
        <v>0</v>
      </c>
      <c r="M45" s="16">
        <f t="shared" si="1"/>
        <v>0</v>
      </c>
    </row>
    <row r="46" spans="1:13" x14ac:dyDescent="0.2">
      <c r="A46" s="8" t="s">
        <v>40</v>
      </c>
      <c r="B46" s="10">
        <v>0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3774.08</v>
      </c>
      <c r="I46" s="10">
        <v>166.72</v>
      </c>
      <c r="J46" s="12">
        <f t="shared" si="2"/>
        <v>3940.7999999999997</v>
      </c>
      <c r="L46" s="16">
        <f>SUMIFS(Pmts[Amount],Pmts[Hospital],A46)</f>
        <v>0</v>
      </c>
      <c r="M46" s="16">
        <f t="shared" si="1"/>
        <v>3940.7999999999997</v>
      </c>
    </row>
    <row r="47" spans="1:13" x14ac:dyDescent="0.2">
      <c r="A47" s="8" t="s">
        <v>31</v>
      </c>
      <c r="B47" s="10">
        <v>0</v>
      </c>
      <c r="C47" s="10">
        <v>0</v>
      </c>
      <c r="D47" s="10">
        <v>0</v>
      </c>
      <c r="E47" s="10">
        <v>0</v>
      </c>
      <c r="F47" s="10">
        <v>0</v>
      </c>
      <c r="G47" s="10">
        <v>3678.9276293509038</v>
      </c>
      <c r="H47" s="10">
        <v>1887.04</v>
      </c>
      <c r="I47" s="10">
        <v>250.08</v>
      </c>
      <c r="J47" s="12">
        <f t="shared" si="2"/>
        <v>5816.0476293509037</v>
      </c>
      <c r="L47" s="16">
        <f>SUMIFS(Pmts[Amount],Pmts[Hospital],A47)</f>
        <v>0</v>
      </c>
      <c r="M47" s="16">
        <f t="shared" si="1"/>
        <v>5816.0476293509037</v>
      </c>
    </row>
    <row r="48" spans="1:13" x14ac:dyDescent="0.2">
      <c r="A48" s="8" t="s">
        <v>32</v>
      </c>
      <c r="B48" s="10">
        <v>0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2">
        <f t="shared" si="2"/>
        <v>0</v>
      </c>
      <c r="L48" s="16">
        <f>SUMIFS(Pmts[Amount],Pmts[Hospital],A48)</f>
        <v>0</v>
      </c>
      <c r="M48" s="16">
        <f t="shared" si="1"/>
        <v>0</v>
      </c>
    </row>
    <row r="49" spans="1:13" x14ac:dyDescent="0.2">
      <c r="A49" s="8" t="s">
        <v>50</v>
      </c>
      <c r="B49" s="10">
        <v>0</v>
      </c>
      <c r="C49" s="10">
        <v>0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2">
        <f t="shared" si="2"/>
        <v>0</v>
      </c>
      <c r="L49" s="16">
        <f>SUMIFS(Pmts[Amount],Pmts[Hospital],A49)</f>
        <v>0</v>
      </c>
      <c r="M49" s="16">
        <f t="shared" si="1"/>
        <v>0</v>
      </c>
    </row>
    <row r="50" spans="1:13" x14ac:dyDescent="0.2">
      <c r="A50" s="8" t="s">
        <v>33</v>
      </c>
      <c r="B50" s="10">
        <v>136603.89000000001</v>
      </c>
      <c r="C50" s="10">
        <v>139345.53</v>
      </c>
      <c r="D50" s="10">
        <v>58320.78</v>
      </c>
      <c r="E50" s="10">
        <v>97325.51</v>
      </c>
      <c r="F50" s="10">
        <v>42831.32</v>
      </c>
      <c r="G50" s="10">
        <v>56410.223650047184</v>
      </c>
      <c r="H50" s="10">
        <v>56611.19</v>
      </c>
      <c r="I50" s="10">
        <v>3917.95</v>
      </c>
      <c r="J50" s="12">
        <f t="shared" si="2"/>
        <v>591366.39365004725</v>
      </c>
      <c r="L50" s="16">
        <f>SUMIFS(Pmts[Amount],Pmts[Hospital],A50)</f>
        <v>0</v>
      </c>
      <c r="M50" s="16">
        <f t="shared" si="1"/>
        <v>591366.39365004725</v>
      </c>
    </row>
    <row r="51" spans="1:13" x14ac:dyDescent="0.2">
      <c r="A51" s="8" t="s">
        <v>34</v>
      </c>
      <c r="B51" s="10">
        <v>0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2">
        <f t="shared" si="2"/>
        <v>0</v>
      </c>
      <c r="L51" s="16">
        <f>SUMIFS(Pmts[Amount],Pmts[Hospital],A51)</f>
        <v>0</v>
      </c>
      <c r="M51" s="16">
        <f t="shared" si="1"/>
        <v>0</v>
      </c>
    </row>
    <row r="52" spans="1:13" x14ac:dyDescent="0.2">
      <c r="A52" s="8" t="s">
        <v>35</v>
      </c>
      <c r="B52" s="10">
        <v>6663.6</v>
      </c>
      <c r="C52" s="10">
        <v>5806.06</v>
      </c>
      <c r="D52" s="10">
        <v>7952.83</v>
      </c>
      <c r="E52" s="10">
        <v>20336.669999999998</v>
      </c>
      <c r="F52" s="10">
        <v>19036.14</v>
      </c>
      <c r="G52" s="10">
        <v>39241.894713076304</v>
      </c>
      <c r="H52" s="10">
        <v>67933.429999999993</v>
      </c>
      <c r="I52" s="10">
        <v>833.61</v>
      </c>
      <c r="J52" s="12">
        <f t="shared" si="2"/>
        <v>167804.23471307626</v>
      </c>
      <c r="L52" s="16">
        <f>SUMIFS(Pmts[Amount],Pmts[Hospital],A52)</f>
        <v>0</v>
      </c>
      <c r="M52" s="16">
        <f t="shared" si="1"/>
        <v>167804.23471307626</v>
      </c>
    </row>
    <row r="53" spans="1:13" x14ac:dyDescent="0.2">
      <c r="A53" s="8" t="s">
        <v>36</v>
      </c>
      <c r="B53" s="10">
        <v>0</v>
      </c>
      <c r="C53" s="10">
        <v>0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2">
        <f t="shared" si="2"/>
        <v>0</v>
      </c>
      <c r="L53" s="16">
        <f>SUMIFS(Pmts[Amount],Pmts[Hospital],A53)</f>
        <v>0</v>
      </c>
      <c r="M53" s="16">
        <f t="shared" si="1"/>
        <v>0</v>
      </c>
    </row>
    <row r="54" spans="1:13" x14ac:dyDescent="0.2">
      <c r="A54" s="8" t="s">
        <v>37</v>
      </c>
      <c r="B54" s="10">
        <v>39981.629999999997</v>
      </c>
      <c r="C54" s="10">
        <v>21288.9</v>
      </c>
      <c r="D54" s="10">
        <v>71575.509999999995</v>
      </c>
      <c r="E54" s="10">
        <v>4357.8599999999997</v>
      </c>
      <c r="F54" s="10">
        <v>53935.73</v>
      </c>
      <c r="G54" s="10">
        <v>31884.039454374499</v>
      </c>
      <c r="H54" s="10">
        <v>33966.720000000001</v>
      </c>
      <c r="I54" s="10">
        <v>6752.22</v>
      </c>
      <c r="J54" s="12">
        <f t="shared" si="2"/>
        <v>263742.60945437447</v>
      </c>
      <c r="L54" s="16">
        <f>SUMIFS(Pmts[Amount],Pmts[Hospital],A54)</f>
        <v>0</v>
      </c>
      <c r="M54" s="16">
        <f t="shared" si="1"/>
        <v>263742.60945437447</v>
      </c>
    </row>
  </sheetData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54"/>
  <sheetViews>
    <sheetView showGridLines="0" zoomScaleNormal="100" workbookViewId="0">
      <pane xSplit="1" ySplit="3" topLeftCell="B4" activePane="bottomRight" state="frozen"/>
      <selection activeCell="B4" sqref="B4"/>
      <selection pane="topRight" activeCell="B4" sqref="B4"/>
      <selection pane="bottomLeft" activeCell="B4" sqref="B4"/>
      <selection pane="bottomRight" activeCell="B4" sqref="B4"/>
    </sheetView>
  </sheetViews>
  <sheetFormatPr defaultRowHeight="12.75" x14ac:dyDescent="0.2"/>
  <cols>
    <col min="1" max="1" width="34.42578125" style="5" bestFit="1" customWidth="1"/>
    <col min="2" max="2" width="11.140625" style="5" bestFit="1" customWidth="1"/>
    <col min="3" max="4" width="12.7109375" style="5" bestFit="1" customWidth="1"/>
    <col min="5" max="5" width="11.140625" style="5" bestFit="1" customWidth="1"/>
    <col min="6" max="6" width="12.7109375" style="5" bestFit="1" customWidth="1"/>
    <col min="7" max="7" width="11.140625" style="5" bestFit="1" customWidth="1"/>
    <col min="8" max="8" width="12.7109375" style="5" bestFit="1" customWidth="1"/>
    <col min="9" max="9" width="12.7109375" style="5" customWidth="1"/>
    <col min="10" max="10" width="12.7109375" style="5" bestFit="1" customWidth="1"/>
    <col min="11" max="11" width="9.140625" style="5"/>
    <col min="12" max="12" width="12.28515625" style="5" bestFit="1" customWidth="1"/>
    <col min="13" max="13" width="20.42578125" style="5" customWidth="1"/>
    <col min="14" max="16384" width="9.140625" style="5"/>
  </cols>
  <sheetData>
    <row r="1" spans="1:13" x14ac:dyDescent="0.2">
      <c r="A1" s="4" t="s">
        <v>4</v>
      </c>
    </row>
    <row r="2" spans="1:13" x14ac:dyDescent="0.2">
      <c r="A2" s="9" t="s">
        <v>0</v>
      </c>
    </row>
    <row r="3" spans="1:13" ht="25.5" x14ac:dyDescent="0.2">
      <c r="A3" s="6" t="s">
        <v>38</v>
      </c>
      <c r="B3" s="11" t="s">
        <v>56</v>
      </c>
      <c r="C3" s="11" t="s">
        <v>57</v>
      </c>
      <c r="D3" s="11" t="s">
        <v>58</v>
      </c>
      <c r="E3" s="11" t="s">
        <v>59</v>
      </c>
      <c r="F3" s="11" t="s">
        <v>60</v>
      </c>
      <c r="G3" s="11" t="s">
        <v>61</v>
      </c>
      <c r="H3" s="11" t="s">
        <v>54</v>
      </c>
      <c r="I3" s="11" t="s">
        <v>63</v>
      </c>
      <c r="J3" s="7" t="s">
        <v>62</v>
      </c>
      <c r="L3" s="15" t="s">
        <v>71</v>
      </c>
      <c r="M3" s="17" t="s">
        <v>72</v>
      </c>
    </row>
    <row r="4" spans="1:13" x14ac:dyDescent="0.2">
      <c r="A4" s="8" t="s">
        <v>5</v>
      </c>
      <c r="B4" s="10">
        <v>10876.34</v>
      </c>
      <c r="C4" s="10">
        <v>18548.189999999999</v>
      </c>
      <c r="D4" s="10">
        <v>9323.19</v>
      </c>
      <c r="E4" s="10">
        <v>27931.06</v>
      </c>
      <c r="F4" s="10">
        <v>21084.44</v>
      </c>
      <c r="G4" s="10">
        <v>27667.08</v>
      </c>
      <c r="H4" s="10">
        <v>31408.89</v>
      </c>
      <c r="I4" s="10">
        <v>689.26</v>
      </c>
      <c r="J4" s="12">
        <f t="shared" ref="J4:J33" si="0">SUM(B4:I4)</f>
        <v>147528.45000000001</v>
      </c>
      <c r="L4" s="16">
        <f>SUMIFS(Pmts[Amount],Pmts[Hospital],A4)</f>
        <v>0</v>
      </c>
      <c r="M4" s="16">
        <f>J4-L4</f>
        <v>147528.45000000001</v>
      </c>
    </row>
    <row r="5" spans="1:13" x14ac:dyDescent="0.2">
      <c r="A5" s="8" t="s">
        <v>6</v>
      </c>
      <c r="B5" s="10">
        <v>26103.21</v>
      </c>
      <c r="C5" s="10">
        <v>0</v>
      </c>
      <c r="D5" s="10">
        <v>15538.66</v>
      </c>
      <c r="E5" s="10">
        <v>25603.47</v>
      </c>
      <c r="F5" s="10">
        <v>19167.68</v>
      </c>
      <c r="G5" s="10">
        <v>36180.019999999997</v>
      </c>
      <c r="H5" s="10">
        <v>31408.89</v>
      </c>
      <c r="I5" s="10">
        <v>2498.5500000000002</v>
      </c>
      <c r="J5" s="12">
        <f t="shared" si="0"/>
        <v>156500.47999999998</v>
      </c>
      <c r="L5" s="16">
        <f>SUMIFS(Pmts[Amount],Pmts[Hospital],A5)</f>
        <v>0</v>
      </c>
      <c r="M5" s="16">
        <f t="shared" ref="M5:M54" si="1">J5-L5</f>
        <v>156500.47999999998</v>
      </c>
    </row>
    <row r="6" spans="1:13" x14ac:dyDescent="0.2">
      <c r="A6" s="8" t="s">
        <v>7</v>
      </c>
      <c r="B6" s="10">
        <v>0</v>
      </c>
      <c r="C6" s="10">
        <v>0</v>
      </c>
      <c r="D6" s="10">
        <v>0</v>
      </c>
      <c r="E6" s="10">
        <v>2327.59</v>
      </c>
      <c r="F6" s="10">
        <v>26834.75</v>
      </c>
      <c r="G6" s="10">
        <v>0</v>
      </c>
      <c r="H6" s="10">
        <v>0</v>
      </c>
      <c r="I6" s="10">
        <v>172.31</v>
      </c>
      <c r="J6" s="12">
        <f t="shared" si="0"/>
        <v>29334.65</v>
      </c>
      <c r="L6" s="16">
        <f>SUMIFS(Pmts[Amount],Pmts[Hospital],A6)</f>
        <v>0</v>
      </c>
      <c r="M6" s="16">
        <f t="shared" si="1"/>
        <v>29334.65</v>
      </c>
    </row>
    <row r="7" spans="1:13" x14ac:dyDescent="0.2">
      <c r="A7" s="8" t="s">
        <v>8</v>
      </c>
      <c r="B7" s="10">
        <v>2175.27</v>
      </c>
      <c r="C7" s="10">
        <v>0</v>
      </c>
      <c r="D7" s="10">
        <v>3107.73</v>
      </c>
      <c r="E7" s="10">
        <v>0</v>
      </c>
      <c r="F7" s="10">
        <v>3833.54</v>
      </c>
      <c r="G7" s="10">
        <v>2128.2399999999998</v>
      </c>
      <c r="H7" s="10">
        <v>6730.48</v>
      </c>
      <c r="I7" s="10">
        <v>0</v>
      </c>
      <c r="J7" s="12">
        <f t="shared" si="0"/>
        <v>17975.260000000002</v>
      </c>
      <c r="L7" s="16">
        <f>SUMIFS(Pmts[Amount],Pmts[Hospital],A7)</f>
        <v>0</v>
      </c>
      <c r="M7" s="16">
        <f t="shared" si="1"/>
        <v>17975.260000000002</v>
      </c>
    </row>
    <row r="8" spans="1:13" x14ac:dyDescent="0.2">
      <c r="A8" s="8" t="s">
        <v>42</v>
      </c>
      <c r="B8" s="10">
        <v>0</v>
      </c>
      <c r="C8" s="10">
        <v>6182.73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2">
        <f t="shared" si="0"/>
        <v>6182.73</v>
      </c>
      <c r="L8" s="16">
        <f>SUMIFS(Pmts[Amount],Pmts[Hospital],A8)</f>
        <v>0</v>
      </c>
      <c r="M8" s="16">
        <f t="shared" si="1"/>
        <v>6182.73</v>
      </c>
    </row>
    <row r="9" spans="1:13" x14ac:dyDescent="0.2">
      <c r="A9" s="8" t="s">
        <v>9</v>
      </c>
      <c r="B9" s="10">
        <v>32629.01</v>
      </c>
      <c r="C9" s="10">
        <v>35035.46</v>
      </c>
      <c r="D9" s="10">
        <v>10877.06</v>
      </c>
      <c r="E9" s="10">
        <v>11637.94</v>
      </c>
      <c r="F9" s="10">
        <v>32585.05</v>
      </c>
      <c r="G9" s="10">
        <v>38308.26</v>
      </c>
      <c r="H9" s="10">
        <v>29165.39</v>
      </c>
      <c r="I9" s="10">
        <v>1550.83</v>
      </c>
      <c r="J9" s="12">
        <f t="shared" si="0"/>
        <v>191788.99999999997</v>
      </c>
      <c r="L9" s="16">
        <f>SUMIFS(Pmts[Amount],Pmts[Hospital],A9)</f>
        <v>0</v>
      </c>
      <c r="M9" s="16">
        <f t="shared" si="1"/>
        <v>191788.99999999997</v>
      </c>
    </row>
    <row r="10" spans="1:13" x14ac:dyDescent="0.2">
      <c r="A10" s="8" t="s">
        <v>10</v>
      </c>
      <c r="B10" s="10">
        <v>0</v>
      </c>
      <c r="C10" s="10">
        <v>0</v>
      </c>
      <c r="D10" s="10">
        <v>3107.73</v>
      </c>
      <c r="E10" s="10">
        <v>0</v>
      </c>
      <c r="F10" s="10">
        <v>0</v>
      </c>
      <c r="G10" s="10">
        <v>6384.71</v>
      </c>
      <c r="H10" s="10">
        <v>4486.9799999999996</v>
      </c>
      <c r="I10" s="10">
        <v>0</v>
      </c>
      <c r="J10" s="12">
        <f t="shared" si="0"/>
        <v>13979.42</v>
      </c>
      <c r="L10" s="16">
        <f>SUMIFS(Pmts[Amount],Pmts[Hospital],A10)</f>
        <v>0</v>
      </c>
      <c r="M10" s="16">
        <f t="shared" si="1"/>
        <v>13979.42</v>
      </c>
    </row>
    <row r="11" spans="1:13" x14ac:dyDescent="0.2">
      <c r="A11" s="8" t="s">
        <v>51</v>
      </c>
      <c r="B11" s="10">
        <v>0</v>
      </c>
      <c r="C11" s="10">
        <v>0</v>
      </c>
      <c r="D11" s="10">
        <v>3107.73</v>
      </c>
      <c r="E11" s="10">
        <v>2327.59</v>
      </c>
      <c r="F11" s="10">
        <v>1916.77</v>
      </c>
      <c r="G11" s="10">
        <v>0</v>
      </c>
      <c r="H11" s="10">
        <v>49356.82</v>
      </c>
      <c r="I11" s="10">
        <v>172.31</v>
      </c>
      <c r="J11" s="12">
        <f t="shared" si="0"/>
        <v>56881.22</v>
      </c>
      <c r="L11" s="16">
        <f>SUMIFS(Pmts[Amount],Pmts[Hospital],A11)</f>
        <v>0</v>
      </c>
      <c r="M11" s="16">
        <f t="shared" si="1"/>
        <v>56881.22</v>
      </c>
    </row>
    <row r="12" spans="1:13" x14ac:dyDescent="0.2">
      <c r="A12" s="8" t="s">
        <v>11</v>
      </c>
      <c r="B12" s="10">
        <v>10876.34</v>
      </c>
      <c r="C12" s="10">
        <v>10304.549999999999</v>
      </c>
      <c r="D12" s="10">
        <v>10877.06</v>
      </c>
      <c r="E12" s="10">
        <v>13965.53</v>
      </c>
      <c r="F12" s="10">
        <v>17250.91</v>
      </c>
      <c r="G12" s="10">
        <v>0</v>
      </c>
      <c r="H12" s="10">
        <v>15704.44</v>
      </c>
      <c r="I12" s="10">
        <v>861.57</v>
      </c>
      <c r="J12" s="12">
        <f t="shared" si="0"/>
        <v>79840.400000000009</v>
      </c>
      <c r="L12" s="16">
        <f>SUMIFS(Pmts[Amount],Pmts[Hospital],A12)</f>
        <v>0</v>
      </c>
      <c r="M12" s="16">
        <f t="shared" si="1"/>
        <v>79840.400000000009</v>
      </c>
    </row>
    <row r="13" spans="1:13" x14ac:dyDescent="0.2">
      <c r="A13" s="8" t="s">
        <v>12</v>
      </c>
      <c r="B13" s="10">
        <v>6525.8</v>
      </c>
      <c r="C13" s="10">
        <v>12365.46</v>
      </c>
      <c r="D13" s="10">
        <v>0</v>
      </c>
      <c r="E13" s="10">
        <v>6982.76</v>
      </c>
      <c r="F13" s="10">
        <v>0</v>
      </c>
      <c r="G13" s="10">
        <v>0</v>
      </c>
      <c r="H13" s="10">
        <v>6730.48</v>
      </c>
      <c r="I13" s="10">
        <v>258.47000000000003</v>
      </c>
      <c r="J13" s="12">
        <f t="shared" si="0"/>
        <v>32862.969999999994</v>
      </c>
      <c r="L13" s="16">
        <f>SUMIFS(Pmts[Amount],Pmts[Hospital],A13)</f>
        <v>0</v>
      </c>
      <c r="M13" s="16">
        <f t="shared" si="1"/>
        <v>32862.969999999994</v>
      </c>
    </row>
    <row r="14" spans="1:13" x14ac:dyDescent="0.2">
      <c r="A14" s="8" t="s">
        <v>43</v>
      </c>
      <c r="B14" s="10">
        <v>0</v>
      </c>
      <c r="C14" s="10">
        <v>14426.37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2">
        <f t="shared" si="0"/>
        <v>14426.37</v>
      </c>
      <c r="L14" s="16">
        <f>SUMIFS(Pmts[Amount],Pmts[Hospital],A14)</f>
        <v>0</v>
      </c>
      <c r="M14" s="16">
        <f t="shared" si="1"/>
        <v>14426.37</v>
      </c>
    </row>
    <row r="15" spans="1:13" x14ac:dyDescent="0.2">
      <c r="A15" s="8" t="s">
        <v>13</v>
      </c>
      <c r="B15" s="10">
        <v>145742.92000000001</v>
      </c>
      <c r="C15" s="10">
        <v>123654.58</v>
      </c>
      <c r="D15" s="10">
        <v>122755.38</v>
      </c>
      <c r="E15" s="10">
        <v>109396.64</v>
      </c>
      <c r="F15" s="10">
        <v>95838.38</v>
      </c>
      <c r="G15" s="10">
        <v>87257.71</v>
      </c>
      <c r="H15" s="10">
        <v>134609.51</v>
      </c>
      <c r="I15" s="10">
        <v>5255.58</v>
      </c>
      <c r="J15" s="12">
        <f t="shared" si="0"/>
        <v>824510.7</v>
      </c>
      <c r="L15" s="16">
        <f>SUMIFS(Pmts[Amount],Pmts[Hospital],A15)</f>
        <v>0</v>
      </c>
      <c r="M15" s="16">
        <f t="shared" si="1"/>
        <v>824510.7</v>
      </c>
    </row>
    <row r="16" spans="1:13" x14ac:dyDescent="0.2">
      <c r="A16" s="8" t="s">
        <v>46</v>
      </c>
      <c r="B16" s="10">
        <v>4350.53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2">
        <f t="shared" si="0"/>
        <v>4350.53</v>
      </c>
      <c r="L16" s="16">
        <f>SUMIFS(Pmts[Amount],Pmts[Hospital],A16)</f>
        <v>0</v>
      </c>
      <c r="M16" s="16">
        <f t="shared" si="1"/>
        <v>4350.53</v>
      </c>
    </row>
    <row r="17" spans="1:13" x14ac:dyDescent="0.2">
      <c r="A17" s="8" t="s">
        <v>14</v>
      </c>
      <c r="B17" s="10">
        <v>41330.080000000002</v>
      </c>
      <c r="C17" s="10">
        <v>28852.74</v>
      </c>
      <c r="D17" s="10">
        <v>26415.71</v>
      </c>
      <c r="E17" s="10">
        <v>48879.35</v>
      </c>
      <c r="F17" s="10">
        <v>34501.82</v>
      </c>
      <c r="G17" s="10">
        <v>31923.55</v>
      </c>
      <c r="H17" s="10">
        <v>35895.870000000003</v>
      </c>
      <c r="I17" s="10">
        <v>2153.92</v>
      </c>
      <c r="J17" s="12">
        <f t="shared" si="0"/>
        <v>249953.04</v>
      </c>
      <c r="L17" s="16">
        <f>SUMIFS(Pmts[Amount],Pmts[Hospital],A17)</f>
        <v>0</v>
      </c>
      <c r="M17" s="16">
        <f t="shared" si="1"/>
        <v>249953.04</v>
      </c>
    </row>
    <row r="18" spans="1:13" x14ac:dyDescent="0.2">
      <c r="A18" s="8" t="s">
        <v>15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2">
        <f t="shared" si="0"/>
        <v>0</v>
      </c>
      <c r="L18" s="16">
        <f>SUMIFS(Pmts[Amount],Pmts[Hospital],A18)</f>
        <v>0</v>
      </c>
      <c r="M18" s="16">
        <f t="shared" si="1"/>
        <v>0</v>
      </c>
    </row>
    <row r="19" spans="1:13" x14ac:dyDescent="0.2">
      <c r="A19" s="8" t="s">
        <v>16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2">
        <f t="shared" si="0"/>
        <v>0</v>
      </c>
      <c r="L19" s="16">
        <f>SUMIFS(Pmts[Amount],Pmts[Hospital],A19)</f>
        <v>0</v>
      </c>
      <c r="M19" s="16">
        <f t="shared" si="1"/>
        <v>0</v>
      </c>
    </row>
    <row r="20" spans="1:13" x14ac:dyDescent="0.2">
      <c r="A20" s="8" t="s">
        <v>17</v>
      </c>
      <c r="B20" s="10">
        <v>30453.74</v>
      </c>
      <c r="C20" s="10">
        <v>20609.099999999999</v>
      </c>
      <c r="D20" s="10">
        <v>9323.19</v>
      </c>
      <c r="E20" s="10">
        <v>0</v>
      </c>
      <c r="F20" s="10">
        <v>13417.37</v>
      </c>
      <c r="G20" s="10">
        <v>19154.13</v>
      </c>
      <c r="H20" s="10">
        <v>0</v>
      </c>
      <c r="I20" s="10">
        <v>258.47000000000003</v>
      </c>
      <c r="J20" s="12">
        <f t="shared" si="0"/>
        <v>93216</v>
      </c>
      <c r="L20" s="16">
        <f>SUMIFS(Pmts[Amount],Pmts[Hospital],A20)</f>
        <v>0</v>
      </c>
      <c r="M20" s="16">
        <f t="shared" si="1"/>
        <v>93216</v>
      </c>
    </row>
    <row r="21" spans="1:13" x14ac:dyDescent="0.2">
      <c r="A21" s="8" t="s">
        <v>64</v>
      </c>
      <c r="B21" s="10">
        <v>0</v>
      </c>
      <c r="C21" s="10">
        <v>0</v>
      </c>
      <c r="D21" s="10">
        <v>0</v>
      </c>
      <c r="E21" s="10">
        <v>67500.05</v>
      </c>
      <c r="F21" s="10">
        <v>0</v>
      </c>
      <c r="G21" s="10">
        <v>0</v>
      </c>
      <c r="H21" s="10">
        <v>0</v>
      </c>
      <c r="I21" s="10">
        <v>0</v>
      </c>
      <c r="J21" s="12">
        <f t="shared" si="0"/>
        <v>67500.05</v>
      </c>
      <c r="L21" s="16">
        <f>SUMIFS(Pmts[Amount],Pmts[Hospital],A21)</f>
        <v>0</v>
      </c>
      <c r="M21" s="16">
        <f t="shared" si="1"/>
        <v>67500.05</v>
      </c>
    </row>
    <row r="22" spans="1:13" x14ac:dyDescent="0.2">
      <c r="A22" s="8" t="s">
        <v>44</v>
      </c>
      <c r="B22" s="10">
        <v>45680.62</v>
      </c>
      <c r="C22" s="10">
        <v>8243.64</v>
      </c>
      <c r="D22" s="10">
        <v>29523.45</v>
      </c>
      <c r="E22" s="10">
        <v>13965.53</v>
      </c>
      <c r="F22" s="10">
        <v>24917.98</v>
      </c>
      <c r="G22" s="10">
        <v>19154.13</v>
      </c>
      <c r="H22" s="10">
        <v>35895.870000000003</v>
      </c>
      <c r="I22" s="10">
        <v>1723.14</v>
      </c>
      <c r="J22" s="12">
        <f t="shared" si="0"/>
        <v>179104.36000000002</v>
      </c>
      <c r="L22" s="16">
        <f>SUMIFS(Pmts[Amount],Pmts[Hospital],A22)</f>
        <v>0</v>
      </c>
      <c r="M22" s="16">
        <f t="shared" si="1"/>
        <v>179104.36000000002</v>
      </c>
    </row>
    <row r="23" spans="1:13" x14ac:dyDescent="0.2">
      <c r="A23" s="8" t="s">
        <v>18</v>
      </c>
      <c r="B23" s="10">
        <v>256681.56</v>
      </c>
      <c r="C23" s="10">
        <v>305014.64</v>
      </c>
      <c r="D23" s="10">
        <v>419543.7</v>
      </c>
      <c r="E23" s="10">
        <v>207155.34</v>
      </c>
      <c r="F23" s="10">
        <v>95838.38</v>
      </c>
      <c r="G23" s="10">
        <v>285183.71999999997</v>
      </c>
      <c r="H23" s="10">
        <v>123392.05</v>
      </c>
      <c r="I23" s="10">
        <v>39890.68</v>
      </c>
      <c r="J23" s="12">
        <f t="shared" si="0"/>
        <v>1732700.07</v>
      </c>
      <c r="L23" s="16">
        <f>SUMIFS(Pmts[Amount],Pmts[Hospital],A23)</f>
        <v>0</v>
      </c>
      <c r="M23" s="16">
        <f t="shared" si="1"/>
        <v>1732700.07</v>
      </c>
    </row>
    <row r="24" spans="1:13" x14ac:dyDescent="0.2">
      <c r="A24" s="8" t="s">
        <v>52</v>
      </c>
      <c r="B24" s="10">
        <v>502486.79</v>
      </c>
      <c r="C24" s="10">
        <v>414242.85</v>
      </c>
      <c r="D24" s="10">
        <v>341850.43</v>
      </c>
      <c r="E24" s="10">
        <v>549310.78</v>
      </c>
      <c r="F24" s="10">
        <v>287515.14</v>
      </c>
      <c r="G24" s="10">
        <v>325620.21999999997</v>
      </c>
      <c r="H24" s="10">
        <v>513759.64</v>
      </c>
      <c r="I24" s="10">
        <v>15249.78</v>
      </c>
      <c r="J24" s="12">
        <f t="shared" si="0"/>
        <v>2950035.63</v>
      </c>
      <c r="L24" s="16">
        <f>SUMIFS(Pmts[Amount],Pmts[Hospital],A24)</f>
        <v>0</v>
      </c>
      <c r="M24" s="16">
        <f t="shared" si="1"/>
        <v>2950035.63</v>
      </c>
    </row>
    <row r="25" spans="1:13" x14ac:dyDescent="0.2">
      <c r="A25" s="8" t="s">
        <v>19</v>
      </c>
      <c r="B25" s="10">
        <v>17402.14</v>
      </c>
      <c r="C25" s="10">
        <v>18548.189999999999</v>
      </c>
      <c r="D25" s="10">
        <v>17092.52</v>
      </c>
      <c r="E25" s="10">
        <v>32586.23</v>
      </c>
      <c r="F25" s="10">
        <v>42168.89</v>
      </c>
      <c r="G25" s="10">
        <v>38308.26</v>
      </c>
      <c r="H25" s="10">
        <v>51600.31</v>
      </c>
      <c r="I25" s="10">
        <v>3360.12</v>
      </c>
      <c r="J25" s="12">
        <f t="shared" si="0"/>
        <v>221066.66</v>
      </c>
      <c r="L25" s="16">
        <f>SUMIFS(Pmts[Amount],Pmts[Hospital],A25)</f>
        <v>0</v>
      </c>
      <c r="M25" s="16">
        <f t="shared" si="1"/>
        <v>221066.66</v>
      </c>
    </row>
    <row r="26" spans="1:13" x14ac:dyDescent="0.2">
      <c r="A26" s="8" t="s">
        <v>47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2">
        <f t="shared" si="0"/>
        <v>0</v>
      </c>
      <c r="L26" s="16">
        <f>SUMIFS(Pmts[Amount],Pmts[Hospital],A26)</f>
        <v>0</v>
      </c>
      <c r="M26" s="16">
        <f t="shared" si="1"/>
        <v>0</v>
      </c>
    </row>
    <row r="27" spans="1:13" x14ac:dyDescent="0.2">
      <c r="A27" s="8" t="s">
        <v>45</v>
      </c>
      <c r="B27" s="10">
        <v>39154.81</v>
      </c>
      <c r="C27" s="10">
        <v>59766.38</v>
      </c>
      <c r="D27" s="10">
        <v>77693.279999999999</v>
      </c>
      <c r="E27" s="10">
        <v>111724.23</v>
      </c>
      <c r="F27" s="10">
        <v>34501.82</v>
      </c>
      <c r="G27" s="10">
        <v>170258.94</v>
      </c>
      <c r="H27" s="10">
        <v>40382.85</v>
      </c>
      <c r="I27" s="10">
        <v>5083.26</v>
      </c>
      <c r="J27" s="12">
        <f t="shared" si="0"/>
        <v>538565.57000000007</v>
      </c>
      <c r="L27" s="16">
        <f>SUMIFS(Pmts[Amount],Pmts[Hospital],A27)</f>
        <v>0</v>
      </c>
      <c r="M27" s="16">
        <f t="shared" si="1"/>
        <v>538565.57000000007</v>
      </c>
    </row>
    <row r="28" spans="1:13" x14ac:dyDescent="0.2">
      <c r="A28" s="8" t="s">
        <v>20</v>
      </c>
      <c r="B28" s="10">
        <v>30453.74</v>
      </c>
      <c r="C28" s="10">
        <v>41218.19</v>
      </c>
      <c r="D28" s="10">
        <v>52831.43</v>
      </c>
      <c r="E28" s="10">
        <v>107069.05</v>
      </c>
      <c r="F28" s="10">
        <v>21084.44</v>
      </c>
      <c r="G28" s="10">
        <v>65975.34</v>
      </c>
      <c r="H28" s="10">
        <v>76278.720000000001</v>
      </c>
      <c r="I28" s="10">
        <v>3618.59</v>
      </c>
      <c r="J28" s="12">
        <f t="shared" si="0"/>
        <v>398529.50000000006</v>
      </c>
      <c r="L28" s="16">
        <f>SUMIFS(Pmts[Amount],Pmts[Hospital],A28)</f>
        <v>0</v>
      </c>
      <c r="M28" s="16">
        <f t="shared" si="1"/>
        <v>398529.50000000006</v>
      </c>
    </row>
    <row r="29" spans="1:13" x14ac:dyDescent="0.2">
      <c r="A29" s="8" t="s">
        <v>21</v>
      </c>
      <c r="B29" s="10">
        <v>32629.01</v>
      </c>
      <c r="C29" s="10">
        <v>4121.82</v>
      </c>
      <c r="D29" s="10">
        <v>18646.39</v>
      </c>
      <c r="E29" s="10">
        <v>27931.06</v>
      </c>
      <c r="F29" s="10">
        <v>24917.98</v>
      </c>
      <c r="G29" s="10">
        <v>0</v>
      </c>
      <c r="H29" s="10">
        <v>26921.9</v>
      </c>
      <c r="I29" s="10">
        <v>258.47000000000003</v>
      </c>
      <c r="J29" s="12">
        <f t="shared" si="0"/>
        <v>135426.63</v>
      </c>
      <c r="L29" s="16">
        <f>SUMIFS(Pmts[Amount],Pmts[Hospital],A29)</f>
        <v>0</v>
      </c>
      <c r="M29" s="16">
        <f t="shared" si="1"/>
        <v>135426.63</v>
      </c>
    </row>
    <row r="30" spans="1:13" x14ac:dyDescent="0.2">
      <c r="A30" s="8" t="s">
        <v>22</v>
      </c>
      <c r="B30" s="10">
        <v>165320.32999999999</v>
      </c>
      <c r="C30" s="10">
        <v>189603.69</v>
      </c>
      <c r="D30" s="10">
        <v>205110.26</v>
      </c>
      <c r="E30" s="10">
        <v>116379.4</v>
      </c>
      <c r="F30" s="10">
        <v>115006.05</v>
      </c>
      <c r="G30" s="10">
        <v>55334.15</v>
      </c>
      <c r="H30" s="10">
        <v>65061.26</v>
      </c>
      <c r="I30" s="10">
        <v>6030.99</v>
      </c>
      <c r="J30" s="12">
        <f t="shared" si="0"/>
        <v>917846.13000000012</v>
      </c>
      <c r="L30" s="16">
        <f>SUMIFS(Pmts[Amount],Pmts[Hospital],A30)</f>
        <v>0</v>
      </c>
      <c r="M30" s="16">
        <f t="shared" si="1"/>
        <v>917846.13000000012</v>
      </c>
    </row>
    <row r="31" spans="1:13" x14ac:dyDescent="0.2">
      <c r="A31" s="8" t="s">
        <v>48</v>
      </c>
      <c r="B31" s="10">
        <v>0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2">
        <f t="shared" si="0"/>
        <v>0</v>
      </c>
      <c r="L31" s="16">
        <f>SUMIFS(Pmts[Amount],Pmts[Hospital],A31)</f>
        <v>0</v>
      </c>
      <c r="M31" s="16">
        <f t="shared" si="1"/>
        <v>0</v>
      </c>
    </row>
    <row r="32" spans="1:13" x14ac:dyDescent="0.2">
      <c r="A32" s="8" t="s">
        <v>23</v>
      </c>
      <c r="B32" s="10">
        <v>54381.69</v>
      </c>
      <c r="C32" s="10">
        <v>30913.65</v>
      </c>
      <c r="D32" s="10">
        <v>31077.31</v>
      </c>
      <c r="E32" s="10">
        <v>76810.41</v>
      </c>
      <c r="F32" s="10">
        <v>30668.28</v>
      </c>
      <c r="G32" s="10">
        <v>51077.68</v>
      </c>
      <c r="H32" s="10">
        <v>35895.870000000003</v>
      </c>
      <c r="I32" s="10">
        <v>4135.53</v>
      </c>
      <c r="J32" s="12">
        <f t="shared" si="0"/>
        <v>314960.42000000004</v>
      </c>
      <c r="L32" s="16">
        <f>SUMIFS(Pmts[Amount],Pmts[Hospital],A32)</f>
        <v>0</v>
      </c>
      <c r="M32" s="16">
        <f t="shared" si="1"/>
        <v>314960.42000000004</v>
      </c>
    </row>
    <row r="33" spans="1:13" x14ac:dyDescent="0.2">
      <c r="A33" s="8" t="s">
        <v>24</v>
      </c>
      <c r="B33" s="10">
        <v>80484.899999999994</v>
      </c>
      <c r="C33" s="10">
        <v>16487.28</v>
      </c>
      <c r="D33" s="10">
        <v>41954.37</v>
      </c>
      <c r="E33" s="10">
        <v>39569</v>
      </c>
      <c r="F33" s="10">
        <v>44085.65</v>
      </c>
      <c r="G33" s="10">
        <v>42564.73</v>
      </c>
      <c r="H33" s="10">
        <v>74035.23</v>
      </c>
      <c r="I33" s="10">
        <v>2929.34</v>
      </c>
      <c r="J33" s="12">
        <f t="shared" si="0"/>
        <v>342110.5</v>
      </c>
      <c r="L33" s="16">
        <f>SUMIFS(Pmts[Amount],Pmts[Hospital],A33)</f>
        <v>0</v>
      </c>
      <c r="M33" s="16">
        <f t="shared" si="1"/>
        <v>342110.5</v>
      </c>
    </row>
    <row r="34" spans="1:13" x14ac:dyDescent="0.2">
      <c r="A34" s="8" t="s">
        <v>53</v>
      </c>
      <c r="B34" s="10">
        <v>0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2">
        <f t="shared" ref="J34:J54" si="2">SUM(B34:I34)</f>
        <v>0</v>
      </c>
      <c r="L34" s="16">
        <f>SUMIFS(Pmts[Amount],Pmts[Hospital],A34)</f>
        <v>0</v>
      </c>
      <c r="M34" s="16">
        <f t="shared" si="1"/>
        <v>0</v>
      </c>
    </row>
    <row r="35" spans="1:13" x14ac:dyDescent="0.2">
      <c r="A35" s="8" t="s">
        <v>25</v>
      </c>
      <c r="B35" s="10">
        <v>71783.83</v>
      </c>
      <c r="C35" s="10">
        <v>74192.75</v>
      </c>
      <c r="D35" s="10">
        <v>69923.95</v>
      </c>
      <c r="E35" s="10">
        <v>74482.820000000007</v>
      </c>
      <c r="F35" s="10">
        <v>272181</v>
      </c>
      <c r="G35" s="10">
        <v>74488.289999999994</v>
      </c>
      <c r="H35" s="10">
        <v>114418.09</v>
      </c>
      <c r="I35" s="10">
        <v>9218.7999999999993</v>
      </c>
      <c r="J35" s="12">
        <f t="shared" si="2"/>
        <v>760689.53000000014</v>
      </c>
      <c r="L35" s="16">
        <f>SUMIFS(Pmts[Amount],Pmts[Hospital],A35)</f>
        <v>0</v>
      </c>
      <c r="M35" s="16">
        <f t="shared" si="1"/>
        <v>760689.53000000014</v>
      </c>
    </row>
    <row r="36" spans="1:13" x14ac:dyDescent="0.2">
      <c r="A36" s="8" t="s">
        <v>26</v>
      </c>
      <c r="B36" s="10">
        <v>4350.53</v>
      </c>
      <c r="C36" s="10">
        <v>6182.73</v>
      </c>
      <c r="D36" s="10">
        <v>4661.6000000000004</v>
      </c>
      <c r="E36" s="10">
        <v>0</v>
      </c>
      <c r="F36" s="10">
        <v>15334.14</v>
      </c>
      <c r="G36" s="10">
        <v>17025.89</v>
      </c>
      <c r="H36" s="10">
        <v>20191.43</v>
      </c>
      <c r="I36" s="10">
        <v>516.94000000000005</v>
      </c>
      <c r="J36" s="12">
        <f t="shared" si="2"/>
        <v>68263.260000000009</v>
      </c>
      <c r="L36" s="16">
        <f>SUMIFS(Pmts[Amount],Pmts[Hospital],A36)</f>
        <v>0</v>
      </c>
      <c r="M36" s="16">
        <f t="shared" si="1"/>
        <v>68263.260000000009</v>
      </c>
    </row>
    <row r="37" spans="1:13" x14ac:dyDescent="0.2">
      <c r="A37" s="8" t="s">
        <v>27</v>
      </c>
      <c r="B37" s="10">
        <v>0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2">
        <f t="shared" si="2"/>
        <v>0</v>
      </c>
      <c r="L37" s="16">
        <f>SUMIFS(Pmts[Amount],Pmts[Hospital],A37)</f>
        <v>0</v>
      </c>
      <c r="M37" s="16">
        <f t="shared" si="1"/>
        <v>0</v>
      </c>
    </row>
    <row r="38" spans="1:13" x14ac:dyDescent="0.2">
      <c r="A38" s="8" t="s">
        <v>28</v>
      </c>
      <c r="B38" s="10">
        <v>13051.6</v>
      </c>
      <c r="C38" s="10">
        <v>4121.82</v>
      </c>
      <c r="D38" s="10">
        <v>1553.87</v>
      </c>
      <c r="E38" s="10">
        <v>0</v>
      </c>
      <c r="F38" s="10">
        <v>0</v>
      </c>
      <c r="G38" s="10">
        <v>4256.47</v>
      </c>
      <c r="H38" s="10">
        <v>13460.95</v>
      </c>
      <c r="I38" s="10">
        <v>0</v>
      </c>
      <c r="J38" s="12">
        <f t="shared" si="2"/>
        <v>36444.71</v>
      </c>
      <c r="L38" s="16">
        <f>SUMIFS(Pmts[Amount],Pmts[Hospital],A38)</f>
        <v>0</v>
      </c>
      <c r="M38" s="16">
        <f t="shared" si="1"/>
        <v>36444.71</v>
      </c>
    </row>
    <row r="39" spans="1:13" x14ac:dyDescent="0.2">
      <c r="A39" s="8" t="s">
        <v>29</v>
      </c>
      <c r="B39" s="10">
        <v>500311.52</v>
      </c>
      <c r="C39" s="10">
        <v>834668.43</v>
      </c>
      <c r="D39" s="10">
        <v>842195.14</v>
      </c>
      <c r="E39" s="10">
        <v>602845.31000000006</v>
      </c>
      <c r="F39" s="10">
        <v>665118.35</v>
      </c>
      <c r="G39" s="10">
        <v>853422.93</v>
      </c>
      <c r="H39" s="10">
        <v>800926.6</v>
      </c>
      <c r="I39" s="10">
        <v>34032.01</v>
      </c>
      <c r="J39" s="12">
        <f t="shared" si="2"/>
        <v>5133520.29</v>
      </c>
      <c r="L39" s="16">
        <f>SUMIFS(Pmts[Amount],Pmts[Hospital],A39)</f>
        <v>0</v>
      </c>
      <c r="M39" s="16">
        <f t="shared" si="1"/>
        <v>5133520.29</v>
      </c>
    </row>
    <row r="40" spans="1:13" x14ac:dyDescent="0.2">
      <c r="A40" s="8" t="s">
        <v>49</v>
      </c>
      <c r="B40" s="10">
        <v>0</v>
      </c>
      <c r="C40" s="10">
        <v>0</v>
      </c>
      <c r="D40" s="10">
        <v>63708.49</v>
      </c>
      <c r="E40" s="10">
        <v>97758.7</v>
      </c>
      <c r="F40" s="10">
        <v>88171.31</v>
      </c>
      <c r="G40" s="10">
        <v>85129.47</v>
      </c>
      <c r="H40" s="10">
        <v>0</v>
      </c>
      <c r="I40" s="10">
        <v>6375.62</v>
      </c>
      <c r="J40" s="12">
        <f t="shared" si="2"/>
        <v>341143.58999999997</v>
      </c>
      <c r="L40" s="16">
        <f>SUMIFS(Pmts[Amount],Pmts[Hospital],A40)</f>
        <v>0</v>
      </c>
      <c r="M40" s="16">
        <f t="shared" si="1"/>
        <v>341143.58999999997</v>
      </c>
    </row>
    <row r="41" spans="1:13" x14ac:dyDescent="0.2">
      <c r="A41" s="8" t="s">
        <v>65</v>
      </c>
      <c r="B41" s="10">
        <v>0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2">
        <f t="shared" si="2"/>
        <v>0</v>
      </c>
      <c r="L41" s="16">
        <f>SUMIFS(Pmts[Amount],Pmts[Hospital],A41)</f>
        <v>0</v>
      </c>
      <c r="M41" s="16">
        <f t="shared" si="1"/>
        <v>0</v>
      </c>
    </row>
    <row r="42" spans="1:13" x14ac:dyDescent="0.2">
      <c r="A42" s="8" t="s">
        <v>66</v>
      </c>
      <c r="B42" s="10">
        <v>0</v>
      </c>
      <c r="C42" s="10">
        <v>0</v>
      </c>
      <c r="D42" s="10">
        <v>0</v>
      </c>
      <c r="E42" s="10">
        <v>0</v>
      </c>
      <c r="F42" s="10">
        <v>69003.63</v>
      </c>
      <c r="G42" s="10">
        <v>0</v>
      </c>
      <c r="H42" s="10">
        <v>0</v>
      </c>
      <c r="I42" s="10">
        <v>430.78</v>
      </c>
      <c r="J42" s="12">
        <f t="shared" si="2"/>
        <v>69434.41</v>
      </c>
      <c r="L42" s="16">
        <f>SUMIFS(Pmts[Amount],Pmts[Hospital],A42)</f>
        <v>0</v>
      </c>
      <c r="M42" s="16">
        <f t="shared" si="1"/>
        <v>69434.41</v>
      </c>
    </row>
    <row r="43" spans="1:13" x14ac:dyDescent="0.2">
      <c r="A43" s="8" t="s">
        <v>30</v>
      </c>
      <c r="B43" s="10">
        <v>78309.63</v>
      </c>
      <c r="C43" s="10">
        <v>59766.38</v>
      </c>
      <c r="D43" s="10">
        <v>59046.89</v>
      </c>
      <c r="E43" s="10">
        <v>90775.93</v>
      </c>
      <c r="F43" s="10">
        <v>116922.82</v>
      </c>
      <c r="G43" s="10">
        <v>112796.55</v>
      </c>
      <c r="H43" s="10">
        <v>65061.26</v>
      </c>
      <c r="I43" s="10">
        <v>4738.63</v>
      </c>
      <c r="J43" s="12">
        <f t="shared" si="2"/>
        <v>587418.09</v>
      </c>
      <c r="L43" s="16">
        <f>SUMIFS(Pmts[Amount],Pmts[Hospital],A43)</f>
        <v>0</v>
      </c>
      <c r="M43" s="16">
        <f t="shared" si="1"/>
        <v>587418.09</v>
      </c>
    </row>
    <row r="44" spans="1:13" x14ac:dyDescent="0.2">
      <c r="A44" s="8" t="s">
        <v>55</v>
      </c>
      <c r="B44" s="10">
        <v>0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2">
        <f t="shared" si="2"/>
        <v>0</v>
      </c>
      <c r="L44" s="16">
        <f>SUMIFS(Pmts[Amount],Pmts[Hospital],A44)</f>
        <v>0</v>
      </c>
      <c r="M44" s="16">
        <f t="shared" si="1"/>
        <v>0</v>
      </c>
    </row>
    <row r="45" spans="1:13" x14ac:dyDescent="0.2">
      <c r="A45" s="8" t="s">
        <v>39</v>
      </c>
      <c r="B45" s="10">
        <v>0</v>
      </c>
      <c r="C45" s="10">
        <v>0</v>
      </c>
      <c r="D45" s="10">
        <v>0</v>
      </c>
      <c r="E45" s="10">
        <v>0</v>
      </c>
      <c r="F45" s="10">
        <v>53669.49</v>
      </c>
      <c r="G45" s="10">
        <v>0</v>
      </c>
      <c r="H45" s="10">
        <v>0</v>
      </c>
      <c r="I45" s="10">
        <v>0</v>
      </c>
      <c r="J45" s="12">
        <f t="shared" si="2"/>
        <v>53669.49</v>
      </c>
      <c r="L45" s="16">
        <f>SUMIFS(Pmts[Amount],Pmts[Hospital],A45)</f>
        <v>0</v>
      </c>
      <c r="M45" s="16">
        <f t="shared" si="1"/>
        <v>53669.49</v>
      </c>
    </row>
    <row r="46" spans="1:13" x14ac:dyDescent="0.2">
      <c r="A46" s="8" t="s">
        <v>40</v>
      </c>
      <c r="B46" s="10">
        <v>0</v>
      </c>
      <c r="C46" s="10">
        <v>0</v>
      </c>
      <c r="D46" s="10">
        <v>0</v>
      </c>
      <c r="E46" s="10">
        <v>0</v>
      </c>
      <c r="F46" s="10">
        <v>0</v>
      </c>
      <c r="G46" s="10">
        <v>8512.9500000000007</v>
      </c>
      <c r="H46" s="10">
        <v>0</v>
      </c>
      <c r="I46" s="10">
        <v>947.73</v>
      </c>
      <c r="J46" s="12">
        <f t="shared" si="2"/>
        <v>9460.68</v>
      </c>
      <c r="L46" s="16">
        <f>SUMIFS(Pmts[Amount],Pmts[Hospital],A46)</f>
        <v>0</v>
      </c>
      <c r="M46" s="16">
        <f t="shared" si="1"/>
        <v>9460.68</v>
      </c>
    </row>
    <row r="47" spans="1:13" x14ac:dyDescent="0.2">
      <c r="A47" s="8" t="s">
        <v>31</v>
      </c>
      <c r="B47" s="10">
        <v>0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258.47000000000003</v>
      </c>
      <c r="J47" s="12">
        <f t="shared" si="2"/>
        <v>258.47000000000003</v>
      </c>
      <c r="L47" s="16">
        <f>SUMIFS(Pmts[Amount],Pmts[Hospital],A47)</f>
        <v>0</v>
      </c>
      <c r="M47" s="16">
        <f t="shared" si="1"/>
        <v>258.47000000000003</v>
      </c>
    </row>
    <row r="48" spans="1:13" x14ac:dyDescent="0.2">
      <c r="A48" s="8" t="s">
        <v>32</v>
      </c>
      <c r="B48" s="10">
        <v>0</v>
      </c>
      <c r="C48" s="10">
        <v>0</v>
      </c>
      <c r="D48" s="10">
        <v>7769.33</v>
      </c>
      <c r="E48" s="10">
        <v>9310.35</v>
      </c>
      <c r="F48" s="10">
        <v>5750.3</v>
      </c>
      <c r="G48" s="10">
        <v>14897.66</v>
      </c>
      <c r="H48" s="10">
        <v>0</v>
      </c>
      <c r="I48" s="10">
        <v>0</v>
      </c>
      <c r="J48" s="12">
        <f t="shared" si="2"/>
        <v>37727.64</v>
      </c>
      <c r="L48" s="16">
        <f>SUMIFS(Pmts[Amount],Pmts[Hospital],A48)</f>
        <v>0</v>
      </c>
      <c r="M48" s="16">
        <f t="shared" si="1"/>
        <v>37727.64</v>
      </c>
    </row>
    <row r="49" spans="1:13" x14ac:dyDescent="0.2">
      <c r="A49" s="8" t="s">
        <v>50</v>
      </c>
      <c r="B49" s="10">
        <v>0</v>
      </c>
      <c r="C49" s="10">
        <v>0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2">
        <f t="shared" si="2"/>
        <v>0</v>
      </c>
      <c r="L49" s="16">
        <f>SUMIFS(Pmts[Amount],Pmts[Hospital],A49)</f>
        <v>0</v>
      </c>
      <c r="M49" s="16">
        <f t="shared" si="1"/>
        <v>0</v>
      </c>
    </row>
    <row r="50" spans="1:13" x14ac:dyDescent="0.2">
      <c r="A50" s="8" t="s">
        <v>33</v>
      </c>
      <c r="B50" s="10">
        <v>389372.88</v>
      </c>
      <c r="C50" s="10">
        <v>342111.01</v>
      </c>
      <c r="D50" s="10">
        <v>256387.82</v>
      </c>
      <c r="E50" s="10">
        <v>242069.16</v>
      </c>
      <c r="F50" s="10">
        <v>369936.14</v>
      </c>
      <c r="G50" s="10">
        <v>523546.23</v>
      </c>
      <c r="H50" s="10">
        <v>554142.49</v>
      </c>
      <c r="I50" s="10">
        <v>29638</v>
      </c>
      <c r="J50" s="12">
        <f t="shared" si="2"/>
        <v>2707203.7299999995</v>
      </c>
      <c r="L50" s="16">
        <f>SUMIFS(Pmts[Amount],Pmts[Hospital],A50)</f>
        <v>0</v>
      </c>
      <c r="M50" s="16">
        <f t="shared" si="1"/>
        <v>2707203.7299999995</v>
      </c>
    </row>
    <row r="51" spans="1:13" x14ac:dyDescent="0.2">
      <c r="A51" s="8" t="s">
        <v>34</v>
      </c>
      <c r="B51" s="10">
        <v>0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2">
        <f t="shared" si="2"/>
        <v>0</v>
      </c>
      <c r="L51" s="16">
        <f>SUMIFS(Pmts[Amount],Pmts[Hospital],A51)</f>
        <v>0</v>
      </c>
      <c r="M51" s="16">
        <f t="shared" si="1"/>
        <v>0</v>
      </c>
    </row>
    <row r="52" spans="1:13" x14ac:dyDescent="0.2">
      <c r="A52" s="8" t="s">
        <v>35</v>
      </c>
      <c r="B52" s="10">
        <v>63082.76</v>
      </c>
      <c r="C52" s="10">
        <v>80375.48</v>
      </c>
      <c r="D52" s="10">
        <v>90124.2</v>
      </c>
      <c r="E52" s="10">
        <v>58189.7</v>
      </c>
      <c r="F52" s="10">
        <v>185926.45</v>
      </c>
      <c r="G52" s="10">
        <v>93642.42</v>
      </c>
      <c r="H52" s="10">
        <v>103200.63</v>
      </c>
      <c r="I52" s="10">
        <v>11631.19</v>
      </c>
      <c r="J52" s="12">
        <f t="shared" si="2"/>
        <v>686172.83</v>
      </c>
      <c r="L52" s="16">
        <f>SUMIFS(Pmts[Amount],Pmts[Hospital],A52)</f>
        <v>0</v>
      </c>
      <c r="M52" s="16">
        <f t="shared" si="1"/>
        <v>686172.83</v>
      </c>
    </row>
    <row r="53" spans="1:13" x14ac:dyDescent="0.2">
      <c r="A53" s="8" t="s">
        <v>36</v>
      </c>
      <c r="B53" s="10">
        <v>0</v>
      </c>
      <c r="C53" s="10">
        <v>0</v>
      </c>
      <c r="D53" s="10">
        <v>4661.6000000000004</v>
      </c>
      <c r="E53" s="10">
        <v>0</v>
      </c>
      <c r="F53" s="10">
        <v>15334.14</v>
      </c>
      <c r="G53" s="10">
        <v>8512.9500000000007</v>
      </c>
      <c r="H53" s="10">
        <v>17947.93</v>
      </c>
      <c r="I53" s="10">
        <v>1206.2</v>
      </c>
      <c r="J53" s="12">
        <f t="shared" si="2"/>
        <v>47662.819999999992</v>
      </c>
      <c r="L53" s="16">
        <f>SUMIFS(Pmts[Amount],Pmts[Hospital],A53)</f>
        <v>0</v>
      </c>
      <c r="M53" s="16">
        <f t="shared" si="1"/>
        <v>47662.819999999992</v>
      </c>
    </row>
    <row r="54" spans="1:13" x14ac:dyDescent="0.2">
      <c r="A54" s="8" t="s">
        <v>37</v>
      </c>
      <c r="B54" s="10">
        <v>265382.63</v>
      </c>
      <c r="C54" s="10">
        <v>162811.87</v>
      </c>
      <c r="D54" s="10">
        <v>164709.75</v>
      </c>
      <c r="E54" s="10">
        <v>162931.16</v>
      </c>
      <c r="F54" s="10">
        <v>86254.54</v>
      </c>
      <c r="G54" s="10">
        <v>93642.42</v>
      </c>
      <c r="H54" s="10">
        <v>69548.25</v>
      </c>
      <c r="I54" s="10">
        <v>5686.36</v>
      </c>
      <c r="J54" s="12">
        <f t="shared" si="2"/>
        <v>1010966.9800000001</v>
      </c>
      <c r="L54" s="16">
        <f>SUMIFS(Pmts[Amount],Pmts[Hospital],A54)</f>
        <v>0</v>
      </c>
      <c r="M54" s="16">
        <f t="shared" si="1"/>
        <v>1010966.9800000001</v>
      </c>
    </row>
  </sheetData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54"/>
  <sheetViews>
    <sheetView showGridLines="0" zoomScaleNormal="100" workbookViewId="0">
      <pane xSplit="1" ySplit="3" topLeftCell="B4" activePane="bottomRight" state="frozen"/>
      <selection activeCell="B4" sqref="B4"/>
      <selection pane="topRight" activeCell="B4" sqref="B4"/>
      <selection pane="bottomLeft" activeCell="B4" sqref="B4"/>
      <selection pane="bottomRight" activeCell="B4" sqref="B4"/>
    </sheetView>
  </sheetViews>
  <sheetFormatPr defaultRowHeight="12.75" x14ac:dyDescent="0.2"/>
  <cols>
    <col min="1" max="1" width="34.42578125" style="5" bestFit="1" customWidth="1"/>
    <col min="2" max="2" width="11.140625" style="5" bestFit="1" customWidth="1"/>
    <col min="3" max="4" width="12.7109375" style="5" bestFit="1" customWidth="1"/>
    <col min="5" max="5" width="11.140625" style="5" bestFit="1" customWidth="1"/>
    <col min="6" max="6" width="12.7109375" style="5" bestFit="1" customWidth="1"/>
    <col min="7" max="7" width="11.140625" style="5" bestFit="1" customWidth="1"/>
    <col min="8" max="8" width="12.7109375" style="5" bestFit="1" customWidth="1"/>
    <col min="9" max="9" width="12.7109375" style="5" customWidth="1"/>
    <col min="10" max="10" width="12.7109375" style="5" bestFit="1" customWidth="1"/>
    <col min="11" max="11" width="9.140625" style="5"/>
    <col min="12" max="12" width="12.28515625" style="5" bestFit="1" customWidth="1"/>
    <col min="13" max="13" width="20.42578125" style="5" customWidth="1"/>
    <col min="14" max="16384" width="9.140625" style="5"/>
  </cols>
  <sheetData>
    <row r="1" spans="1:13" x14ac:dyDescent="0.2">
      <c r="A1" s="4" t="s">
        <v>4</v>
      </c>
    </row>
    <row r="2" spans="1:13" x14ac:dyDescent="0.2">
      <c r="A2" s="9" t="s">
        <v>1</v>
      </c>
    </row>
    <row r="3" spans="1:13" ht="25.5" x14ac:dyDescent="0.2">
      <c r="A3" s="6" t="s">
        <v>38</v>
      </c>
      <c r="B3" s="11" t="s">
        <v>56</v>
      </c>
      <c r="C3" s="11" t="s">
        <v>57</v>
      </c>
      <c r="D3" s="11" t="s">
        <v>58</v>
      </c>
      <c r="E3" s="11" t="s">
        <v>59</v>
      </c>
      <c r="F3" s="11" t="s">
        <v>60</v>
      </c>
      <c r="G3" s="11" t="s">
        <v>61</v>
      </c>
      <c r="H3" s="11" t="s">
        <v>54</v>
      </c>
      <c r="I3" s="11" t="s">
        <v>63</v>
      </c>
      <c r="J3" s="7" t="s">
        <v>62</v>
      </c>
      <c r="L3" s="15" t="s">
        <v>71</v>
      </c>
      <c r="M3" s="17" t="s">
        <v>72</v>
      </c>
    </row>
    <row r="4" spans="1:13" x14ac:dyDescent="0.2">
      <c r="A4" s="8" t="s">
        <v>5</v>
      </c>
      <c r="B4" s="10">
        <v>0</v>
      </c>
      <c r="C4" s="10">
        <v>2399.63</v>
      </c>
      <c r="D4" s="10">
        <v>2751.17</v>
      </c>
      <c r="E4" s="10">
        <v>13959.73</v>
      </c>
      <c r="F4" s="10">
        <v>0</v>
      </c>
      <c r="G4" s="10">
        <v>2891.61</v>
      </c>
      <c r="H4" s="10">
        <v>5331.02</v>
      </c>
      <c r="I4" s="10">
        <v>55.35</v>
      </c>
      <c r="J4" s="12">
        <f t="shared" ref="J4:J33" si="0">SUM(B4:I4)</f>
        <v>27388.51</v>
      </c>
      <c r="L4" s="16">
        <f>SUMIFS(Pmts[Amount],Pmts[Hospital],A4)</f>
        <v>0</v>
      </c>
      <c r="M4" s="16">
        <f>J4-L4</f>
        <v>27388.51</v>
      </c>
    </row>
    <row r="5" spans="1:13" x14ac:dyDescent="0.2">
      <c r="A5" s="8" t="s">
        <v>6</v>
      </c>
      <c r="B5" s="10">
        <v>7289.96</v>
      </c>
      <c r="C5" s="10">
        <v>4799.26</v>
      </c>
      <c r="D5" s="10">
        <v>8941.31</v>
      </c>
      <c r="E5" s="10">
        <v>21574.13</v>
      </c>
      <c r="F5" s="10">
        <v>14566.93</v>
      </c>
      <c r="G5" s="10">
        <v>2891.61</v>
      </c>
      <c r="H5" s="10">
        <v>3198.61</v>
      </c>
      <c r="I5" s="10">
        <v>221.39</v>
      </c>
      <c r="J5" s="12">
        <f t="shared" si="0"/>
        <v>63483.200000000004</v>
      </c>
      <c r="L5" s="16">
        <f>SUMIFS(Pmts[Amount],Pmts[Hospital],A5)</f>
        <v>0</v>
      </c>
      <c r="M5" s="16">
        <f t="shared" ref="M5:M54" si="1">J5-L5</f>
        <v>63483.200000000004</v>
      </c>
    </row>
    <row r="6" spans="1:13" x14ac:dyDescent="0.2">
      <c r="A6" s="8" t="s">
        <v>7</v>
      </c>
      <c r="B6" s="10">
        <v>8504.9500000000007</v>
      </c>
      <c r="C6" s="10">
        <v>1199.82</v>
      </c>
      <c r="D6" s="10">
        <v>1375.59</v>
      </c>
      <c r="E6" s="10">
        <v>2538.13</v>
      </c>
      <c r="F6" s="10">
        <v>0</v>
      </c>
      <c r="G6" s="10">
        <v>11566.45</v>
      </c>
      <c r="H6" s="10">
        <v>0</v>
      </c>
      <c r="I6" s="10">
        <v>276.73</v>
      </c>
      <c r="J6" s="12">
        <f t="shared" si="0"/>
        <v>25461.670000000002</v>
      </c>
      <c r="L6" s="16">
        <f>SUMIFS(Pmts[Amount],Pmts[Hospital],A6)</f>
        <v>0</v>
      </c>
      <c r="M6" s="16">
        <f t="shared" si="1"/>
        <v>25461.670000000002</v>
      </c>
    </row>
    <row r="7" spans="1:13" x14ac:dyDescent="0.2">
      <c r="A7" s="8" t="s">
        <v>8</v>
      </c>
      <c r="B7" s="10">
        <v>3644.98</v>
      </c>
      <c r="C7" s="10">
        <v>10798.34</v>
      </c>
      <c r="D7" s="10">
        <v>4126.76</v>
      </c>
      <c r="E7" s="10">
        <v>12690.67</v>
      </c>
      <c r="F7" s="10">
        <v>2080.9899999999998</v>
      </c>
      <c r="G7" s="10">
        <v>4337.42</v>
      </c>
      <c r="H7" s="10">
        <v>2132.41</v>
      </c>
      <c r="I7" s="10">
        <v>110.69</v>
      </c>
      <c r="J7" s="12">
        <f t="shared" si="0"/>
        <v>39922.259999999995</v>
      </c>
      <c r="L7" s="16">
        <f>SUMIFS(Pmts[Amount],Pmts[Hospital],A7)</f>
        <v>0</v>
      </c>
      <c r="M7" s="16">
        <f t="shared" si="1"/>
        <v>39922.259999999995</v>
      </c>
    </row>
    <row r="8" spans="1:13" x14ac:dyDescent="0.2">
      <c r="A8" s="8" t="s">
        <v>42</v>
      </c>
      <c r="B8" s="10">
        <v>0</v>
      </c>
      <c r="C8" s="10">
        <v>3599.45</v>
      </c>
      <c r="D8" s="10">
        <v>0</v>
      </c>
      <c r="E8" s="10">
        <v>0</v>
      </c>
      <c r="F8" s="10">
        <v>0</v>
      </c>
      <c r="G8" s="10">
        <v>2891.61</v>
      </c>
      <c r="H8" s="10">
        <v>8529.6299999999992</v>
      </c>
      <c r="I8" s="10">
        <v>0</v>
      </c>
      <c r="J8" s="12">
        <f t="shared" si="0"/>
        <v>15020.689999999999</v>
      </c>
      <c r="L8" s="16">
        <f>SUMIFS(Pmts[Amount],Pmts[Hospital],A8)</f>
        <v>0</v>
      </c>
      <c r="M8" s="16">
        <f t="shared" si="1"/>
        <v>15020.689999999999</v>
      </c>
    </row>
    <row r="9" spans="1:13" x14ac:dyDescent="0.2">
      <c r="A9" s="8" t="s">
        <v>9</v>
      </c>
      <c r="B9" s="10">
        <v>24299.86</v>
      </c>
      <c r="C9" s="10">
        <v>65989.84</v>
      </c>
      <c r="D9" s="10">
        <v>41267.599999999999</v>
      </c>
      <c r="E9" s="10">
        <v>15228.8</v>
      </c>
      <c r="F9" s="10">
        <v>23931.38</v>
      </c>
      <c r="G9" s="10">
        <v>14458.07</v>
      </c>
      <c r="H9" s="10">
        <v>15993.06</v>
      </c>
      <c r="I9" s="10">
        <v>1328.32</v>
      </c>
      <c r="J9" s="12">
        <f t="shared" si="0"/>
        <v>202496.93</v>
      </c>
      <c r="L9" s="16">
        <f>SUMIFS(Pmts[Amount],Pmts[Hospital],A9)</f>
        <v>0</v>
      </c>
      <c r="M9" s="16">
        <f t="shared" si="1"/>
        <v>202496.93</v>
      </c>
    </row>
    <row r="10" spans="1:13" x14ac:dyDescent="0.2">
      <c r="A10" s="8" t="s">
        <v>10</v>
      </c>
      <c r="B10" s="10">
        <v>0</v>
      </c>
      <c r="C10" s="10">
        <v>22796.49</v>
      </c>
      <c r="D10" s="10">
        <v>12380.28</v>
      </c>
      <c r="E10" s="10">
        <v>7614.4</v>
      </c>
      <c r="F10" s="10">
        <v>7283.46</v>
      </c>
      <c r="G10" s="10">
        <v>5783.23</v>
      </c>
      <c r="H10" s="10">
        <v>8529.6299999999992</v>
      </c>
      <c r="I10" s="10">
        <v>387.43</v>
      </c>
      <c r="J10" s="12">
        <f t="shared" si="0"/>
        <v>64774.92</v>
      </c>
      <c r="L10" s="16">
        <f>SUMIFS(Pmts[Amount],Pmts[Hospital],A10)</f>
        <v>0</v>
      </c>
      <c r="M10" s="16">
        <f t="shared" si="1"/>
        <v>64774.92</v>
      </c>
    </row>
    <row r="11" spans="1:13" x14ac:dyDescent="0.2">
      <c r="A11" s="8" t="s">
        <v>51</v>
      </c>
      <c r="B11" s="10">
        <v>1214.99</v>
      </c>
      <c r="C11" s="10">
        <v>0</v>
      </c>
      <c r="D11" s="10">
        <v>2063.38</v>
      </c>
      <c r="E11" s="10">
        <v>0</v>
      </c>
      <c r="F11" s="10">
        <v>1040.49</v>
      </c>
      <c r="G11" s="10">
        <v>7229.03</v>
      </c>
      <c r="H11" s="10">
        <v>0</v>
      </c>
      <c r="I11" s="10">
        <v>0</v>
      </c>
      <c r="J11" s="12">
        <f t="shared" si="0"/>
        <v>11547.89</v>
      </c>
      <c r="L11" s="16">
        <f>SUMIFS(Pmts[Amount],Pmts[Hospital],A11)</f>
        <v>0</v>
      </c>
      <c r="M11" s="16">
        <f t="shared" si="1"/>
        <v>11547.89</v>
      </c>
    </row>
    <row r="12" spans="1:13" x14ac:dyDescent="0.2">
      <c r="A12" s="8" t="s">
        <v>11</v>
      </c>
      <c r="B12" s="10">
        <v>46169.73</v>
      </c>
      <c r="C12" s="10">
        <v>97185.04</v>
      </c>
      <c r="D12" s="10">
        <v>101793.41</v>
      </c>
      <c r="E12" s="10">
        <v>67260.53</v>
      </c>
      <c r="F12" s="10">
        <v>37457.82</v>
      </c>
      <c r="G12" s="10">
        <v>66507.100000000006</v>
      </c>
      <c r="H12" s="10">
        <v>68237.039999999994</v>
      </c>
      <c r="I12" s="10">
        <v>4870.5200000000004</v>
      </c>
      <c r="J12" s="12">
        <f t="shared" si="0"/>
        <v>489481.19</v>
      </c>
      <c r="L12" s="16">
        <f>SUMIFS(Pmts[Amount],Pmts[Hospital],A12)</f>
        <v>0</v>
      </c>
      <c r="M12" s="16">
        <f t="shared" si="1"/>
        <v>489481.19</v>
      </c>
    </row>
    <row r="13" spans="1:13" x14ac:dyDescent="0.2">
      <c r="A13" s="8" t="s">
        <v>12</v>
      </c>
      <c r="B13" s="10">
        <v>2429.9899999999998</v>
      </c>
      <c r="C13" s="10">
        <v>0</v>
      </c>
      <c r="D13" s="10">
        <v>0</v>
      </c>
      <c r="E13" s="10">
        <v>0</v>
      </c>
      <c r="F13" s="10">
        <v>0</v>
      </c>
      <c r="G13" s="10">
        <v>2891.61</v>
      </c>
      <c r="H13" s="10">
        <v>0</v>
      </c>
      <c r="I13" s="10">
        <v>110.69</v>
      </c>
      <c r="J13" s="12">
        <f t="shared" si="0"/>
        <v>5432.29</v>
      </c>
      <c r="L13" s="16">
        <f>SUMIFS(Pmts[Amount],Pmts[Hospital],A13)</f>
        <v>0</v>
      </c>
      <c r="M13" s="16">
        <f t="shared" si="1"/>
        <v>5432.29</v>
      </c>
    </row>
    <row r="14" spans="1:13" x14ac:dyDescent="0.2">
      <c r="A14" s="8" t="s">
        <v>43</v>
      </c>
      <c r="B14" s="10">
        <v>0</v>
      </c>
      <c r="C14" s="10">
        <v>15597.6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2">
        <f t="shared" si="0"/>
        <v>15597.6</v>
      </c>
      <c r="L14" s="16">
        <f>SUMIFS(Pmts[Amount],Pmts[Hospital],A14)</f>
        <v>0</v>
      </c>
      <c r="M14" s="16">
        <f t="shared" si="1"/>
        <v>15597.6</v>
      </c>
    </row>
    <row r="15" spans="1:13" x14ac:dyDescent="0.2">
      <c r="A15" s="8" t="s">
        <v>13</v>
      </c>
      <c r="B15" s="10">
        <v>149444.13</v>
      </c>
      <c r="C15" s="10">
        <v>179972.29</v>
      </c>
      <c r="D15" s="10">
        <v>171260.53</v>
      </c>
      <c r="E15" s="10">
        <v>213203.18</v>
      </c>
      <c r="F15" s="10">
        <v>187289.08</v>
      </c>
      <c r="G15" s="10">
        <v>127230.98</v>
      </c>
      <c r="H15" s="10">
        <v>127944.44</v>
      </c>
      <c r="I15" s="10">
        <v>10571.24</v>
      </c>
      <c r="J15" s="12">
        <f t="shared" si="0"/>
        <v>1166915.8700000001</v>
      </c>
      <c r="L15" s="16">
        <f>SUMIFS(Pmts[Amount],Pmts[Hospital],A15)</f>
        <v>0</v>
      </c>
      <c r="M15" s="16">
        <f t="shared" si="1"/>
        <v>1166915.8700000001</v>
      </c>
    </row>
    <row r="16" spans="1:13" x14ac:dyDescent="0.2">
      <c r="A16" s="8" t="s">
        <v>46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2">
        <f t="shared" si="0"/>
        <v>0</v>
      </c>
      <c r="L16" s="16">
        <f>SUMIFS(Pmts[Amount],Pmts[Hospital],A16)</f>
        <v>0</v>
      </c>
      <c r="M16" s="16">
        <f t="shared" si="1"/>
        <v>0</v>
      </c>
    </row>
    <row r="17" spans="1:13" x14ac:dyDescent="0.2">
      <c r="A17" s="8" t="s">
        <v>14</v>
      </c>
      <c r="B17" s="10">
        <v>379077.78</v>
      </c>
      <c r="C17" s="10">
        <v>370742.91</v>
      </c>
      <c r="D17" s="10">
        <v>313633.75</v>
      </c>
      <c r="E17" s="10">
        <v>187821.85</v>
      </c>
      <c r="F17" s="10">
        <v>244516.3</v>
      </c>
      <c r="G17" s="10">
        <v>211087.77</v>
      </c>
      <c r="H17" s="10">
        <v>204711.11</v>
      </c>
      <c r="I17" s="10">
        <v>15497.1</v>
      </c>
      <c r="J17" s="12">
        <f t="shared" si="0"/>
        <v>1927088.5700000003</v>
      </c>
      <c r="L17" s="16">
        <f>SUMIFS(Pmts[Amount],Pmts[Hospital],A17)</f>
        <v>0</v>
      </c>
      <c r="M17" s="16">
        <f t="shared" si="1"/>
        <v>1927088.5700000003</v>
      </c>
    </row>
    <row r="18" spans="1:13" x14ac:dyDescent="0.2">
      <c r="A18" s="8" t="s">
        <v>15</v>
      </c>
      <c r="B18" s="10">
        <v>0</v>
      </c>
      <c r="C18" s="10">
        <v>0</v>
      </c>
      <c r="D18" s="10">
        <v>687.79</v>
      </c>
      <c r="E18" s="10">
        <v>2538.13</v>
      </c>
      <c r="F18" s="10">
        <v>0</v>
      </c>
      <c r="G18" s="10">
        <v>0</v>
      </c>
      <c r="H18" s="10">
        <v>0</v>
      </c>
      <c r="I18" s="10">
        <v>0</v>
      </c>
      <c r="J18" s="12">
        <f t="shared" si="0"/>
        <v>3225.92</v>
      </c>
      <c r="L18" s="16">
        <f>SUMIFS(Pmts[Amount],Pmts[Hospital],A18)</f>
        <v>0</v>
      </c>
      <c r="M18" s="16">
        <f t="shared" si="1"/>
        <v>3225.92</v>
      </c>
    </row>
    <row r="19" spans="1:13" x14ac:dyDescent="0.2">
      <c r="A19" s="8" t="s">
        <v>16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19191.669999999998</v>
      </c>
      <c r="I19" s="10">
        <v>0</v>
      </c>
      <c r="J19" s="12">
        <f t="shared" si="0"/>
        <v>19191.669999999998</v>
      </c>
      <c r="L19" s="16">
        <f>SUMIFS(Pmts[Amount],Pmts[Hospital],A19)</f>
        <v>0</v>
      </c>
      <c r="M19" s="16">
        <f t="shared" si="1"/>
        <v>19191.669999999998</v>
      </c>
    </row>
    <row r="20" spans="1:13" x14ac:dyDescent="0.2">
      <c r="A20" s="8" t="s">
        <v>17</v>
      </c>
      <c r="B20" s="10">
        <v>6074.96</v>
      </c>
      <c r="C20" s="10">
        <v>7198.89</v>
      </c>
      <c r="D20" s="10">
        <v>4814.55</v>
      </c>
      <c r="E20" s="10">
        <v>0</v>
      </c>
      <c r="F20" s="10">
        <v>11445.44</v>
      </c>
      <c r="G20" s="10">
        <v>2891.61</v>
      </c>
      <c r="H20" s="10">
        <v>4264.8100000000004</v>
      </c>
      <c r="I20" s="10">
        <v>332.08</v>
      </c>
      <c r="J20" s="12">
        <f t="shared" si="0"/>
        <v>37022.340000000004</v>
      </c>
      <c r="L20" s="16">
        <f>SUMIFS(Pmts[Amount],Pmts[Hospital],A20)</f>
        <v>0</v>
      </c>
      <c r="M20" s="16">
        <f t="shared" si="1"/>
        <v>37022.340000000004</v>
      </c>
    </row>
    <row r="21" spans="1:13" x14ac:dyDescent="0.2">
      <c r="A21" s="8" t="s">
        <v>64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2">
        <f t="shared" si="0"/>
        <v>0</v>
      </c>
      <c r="L21" s="16">
        <f>SUMIFS(Pmts[Amount],Pmts[Hospital],A21)</f>
        <v>0</v>
      </c>
      <c r="M21" s="16">
        <f t="shared" si="1"/>
        <v>0</v>
      </c>
    </row>
    <row r="22" spans="1:13" x14ac:dyDescent="0.2">
      <c r="A22" s="8" t="s">
        <v>44</v>
      </c>
      <c r="B22" s="10">
        <v>40094.769999999997</v>
      </c>
      <c r="C22" s="10">
        <v>23996.31</v>
      </c>
      <c r="D22" s="10">
        <v>28887.32</v>
      </c>
      <c r="E22" s="10">
        <v>10152.530000000001</v>
      </c>
      <c r="F22" s="10">
        <v>14566.93</v>
      </c>
      <c r="G22" s="10">
        <v>20241.29</v>
      </c>
      <c r="H22" s="10">
        <v>9595.83</v>
      </c>
      <c r="I22" s="10">
        <v>387.43</v>
      </c>
      <c r="J22" s="12">
        <f t="shared" si="0"/>
        <v>147922.40999999997</v>
      </c>
      <c r="L22" s="16">
        <f>SUMIFS(Pmts[Amount],Pmts[Hospital],A22)</f>
        <v>0</v>
      </c>
      <c r="M22" s="16">
        <f t="shared" si="1"/>
        <v>147922.40999999997</v>
      </c>
    </row>
    <row r="23" spans="1:13" x14ac:dyDescent="0.2">
      <c r="A23" s="8" t="s">
        <v>18</v>
      </c>
      <c r="B23" s="10">
        <v>78974.539999999994</v>
      </c>
      <c r="C23" s="10">
        <v>277157.32</v>
      </c>
      <c r="D23" s="10">
        <v>163007.01</v>
      </c>
      <c r="E23" s="10">
        <v>118023.19</v>
      </c>
      <c r="F23" s="10">
        <v>188329.57</v>
      </c>
      <c r="G23" s="10">
        <v>164821.95000000001</v>
      </c>
      <c r="H23" s="10">
        <v>78899.070000000007</v>
      </c>
      <c r="I23" s="10">
        <v>12176.29</v>
      </c>
      <c r="J23" s="12">
        <f t="shared" si="0"/>
        <v>1081388.9400000002</v>
      </c>
      <c r="L23" s="16">
        <f>SUMIFS(Pmts[Amount],Pmts[Hospital],A23)</f>
        <v>0</v>
      </c>
      <c r="M23" s="16">
        <f t="shared" si="1"/>
        <v>1081388.9400000002</v>
      </c>
    </row>
    <row r="24" spans="1:13" x14ac:dyDescent="0.2">
      <c r="A24" s="8" t="s">
        <v>52</v>
      </c>
      <c r="B24" s="10">
        <v>359637.9</v>
      </c>
      <c r="C24" s="10">
        <v>187171.18</v>
      </c>
      <c r="D24" s="10">
        <v>185016.4</v>
      </c>
      <c r="E24" s="10">
        <v>293154.37</v>
      </c>
      <c r="F24" s="10">
        <v>305905.5</v>
      </c>
      <c r="G24" s="10">
        <v>273257.45</v>
      </c>
      <c r="H24" s="10">
        <v>205777.31</v>
      </c>
      <c r="I24" s="10">
        <v>12397.68</v>
      </c>
      <c r="J24" s="12">
        <f t="shared" si="0"/>
        <v>1822317.79</v>
      </c>
      <c r="L24" s="16">
        <f>SUMIFS(Pmts[Amount],Pmts[Hospital],A24)</f>
        <v>0</v>
      </c>
      <c r="M24" s="16">
        <f t="shared" si="1"/>
        <v>1822317.79</v>
      </c>
    </row>
    <row r="25" spans="1:13" x14ac:dyDescent="0.2">
      <c r="A25" s="8" t="s">
        <v>19</v>
      </c>
      <c r="B25" s="10">
        <v>32804.81</v>
      </c>
      <c r="C25" s="10">
        <v>25196.12</v>
      </c>
      <c r="D25" s="10">
        <v>46082.15</v>
      </c>
      <c r="E25" s="10">
        <v>62184.26</v>
      </c>
      <c r="F25" s="10">
        <v>36417.32</v>
      </c>
      <c r="G25" s="10">
        <v>20241.29</v>
      </c>
      <c r="H25" s="10">
        <v>65038.43</v>
      </c>
      <c r="I25" s="10">
        <v>2545.9499999999998</v>
      </c>
      <c r="J25" s="12">
        <f t="shared" si="0"/>
        <v>290510.33</v>
      </c>
      <c r="L25" s="16">
        <f>SUMIFS(Pmts[Amount],Pmts[Hospital],A25)</f>
        <v>0</v>
      </c>
      <c r="M25" s="16">
        <f t="shared" si="1"/>
        <v>290510.33</v>
      </c>
    </row>
    <row r="26" spans="1:13" x14ac:dyDescent="0.2">
      <c r="A26" s="8" t="s">
        <v>47</v>
      </c>
      <c r="B26" s="10">
        <v>36449.79</v>
      </c>
      <c r="C26" s="10">
        <v>14397.78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1217.6300000000001</v>
      </c>
      <c r="J26" s="12">
        <f t="shared" si="0"/>
        <v>52065.2</v>
      </c>
      <c r="L26" s="16">
        <f>SUMIFS(Pmts[Amount],Pmts[Hospital],A26)</f>
        <v>0</v>
      </c>
      <c r="M26" s="16">
        <f t="shared" si="1"/>
        <v>52065.2</v>
      </c>
    </row>
    <row r="27" spans="1:13" x14ac:dyDescent="0.2">
      <c r="A27" s="8" t="s">
        <v>45</v>
      </c>
      <c r="B27" s="10">
        <v>46169.73</v>
      </c>
      <c r="C27" s="10">
        <v>75588.36</v>
      </c>
      <c r="D27" s="10">
        <v>47457.74</v>
      </c>
      <c r="E27" s="10">
        <v>88834.66</v>
      </c>
      <c r="F27" s="10">
        <v>66591.67</v>
      </c>
      <c r="G27" s="10">
        <v>72290.33</v>
      </c>
      <c r="H27" s="10">
        <v>56508.800000000003</v>
      </c>
      <c r="I27" s="10">
        <v>5479.33</v>
      </c>
      <c r="J27" s="12">
        <f t="shared" si="0"/>
        <v>458920.62</v>
      </c>
      <c r="L27" s="16">
        <f>SUMIFS(Pmts[Amount],Pmts[Hospital],A27)</f>
        <v>0</v>
      </c>
      <c r="M27" s="16">
        <f t="shared" si="1"/>
        <v>458920.62</v>
      </c>
    </row>
    <row r="28" spans="1:13" x14ac:dyDescent="0.2">
      <c r="A28" s="8" t="s">
        <v>20</v>
      </c>
      <c r="B28" s="10">
        <v>85049.5</v>
      </c>
      <c r="C28" s="10">
        <v>155975.98000000001</v>
      </c>
      <c r="D28" s="10">
        <v>107295.76</v>
      </c>
      <c r="E28" s="10">
        <v>93910.92</v>
      </c>
      <c r="F28" s="10">
        <v>62429.69</v>
      </c>
      <c r="G28" s="10">
        <v>70844.52</v>
      </c>
      <c r="H28" s="10">
        <v>78899.070000000007</v>
      </c>
      <c r="I28" s="10">
        <v>6475.57</v>
      </c>
      <c r="J28" s="12">
        <f t="shared" si="0"/>
        <v>660881.00999999989</v>
      </c>
      <c r="L28" s="16">
        <f>SUMIFS(Pmts[Amount],Pmts[Hospital],A28)</f>
        <v>0</v>
      </c>
      <c r="M28" s="16">
        <f t="shared" si="1"/>
        <v>660881.00999999989</v>
      </c>
    </row>
    <row r="29" spans="1:13" x14ac:dyDescent="0.2">
      <c r="A29" s="8" t="s">
        <v>21</v>
      </c>
      <c r="B29" s="10">
        <v>26729.84</v>
      </c>
      <c r="C29" s="10">
        <v>38394.089999999997</v>
      </c>
      <c r="D29" s="10">
        <v>35765.25</v>
      </c>
      <c r="E29" s="10">
        <v>71067.73</v>
      </c>
      <c r="F29" s="10">
        <v>69713.16</v>
      </c>
      <c r="G29" s="10">
        <v>21687.1</v>
      </c>
      <c r="H29" s="10">
        <v>23456.48</v>
      </c>
      <c r="I29" s="10">
        <v>2213.87</v>
      </c>
      <c r="J29" s="12">
        <f t="shared" si="0"/>
        <v>289027.51999999996</v>
      </c>
      <c r="L29" s="16">
        <f>SUMIFS(Pmts[Amount],Pmts[Hospital],A29)</f>
        <v>0</v>
      </c>
      <c r="M29" s="16">
        <f t="shared" si="1"/>
        <v>289027.51999999996</v>
      </c>
    </row>
    <row r="30" spans="1:13" x14ac:dyDescent="0.2">
      <c r="A30" s="8" t="s">
        <v>22</v>
      </c>
      <c r="B30" s="10">
        <v>47384.72</v>
      </c>
      <c r="C30" s="10">
        <v>104383.93</v>
      </c>
      <c r="D30" s="10">
        <v>86661.96</v>
      </c>
      <c r="E30" s="10">
        <v>102794.39</v>
      </c>
      <c r="F30" s="10">
        <v>66591.67</v>
      </c>
      <c r="G30" s="10">
        <v>83856.78</v>
      </c>
      <c r="H30" s="10">
        <v>47979.17</v>
      </c>
      <c r="I30" s="10">
        <v>6696.96</v>
      </c>
      <c r="J30" s="12">
        <f t="shared" si="0"/>
        <v>546349.57999999996</v>
      </c>
      <c r="L30" s="16">
        <f>SUMIFS(Pmts[Amount],Pmts[Hospital],A30)</f>
        <v>0</v>
      </c>
      <c r="M30" s="16">
        <f t="shared" si="1"/>
        <v>546349.57999999996</v>
      </c>
    </row>
    <row r="31" spans="1:13" x14ac:dyDescent="0.2">
      <c r="A31" s="8" t="s">
        <v>48</v>
      </c>
      <c r="B31" s="10">
        <v>0</v>
      </c>
      <c r="C31" s="10">
        <v>0</v>
      </c>
      <c r="D31" s="10">
        <v>0</v>
      </c>
      <c r="E31" s="10">
        <v>0</v>
      </c>
      <c r="F31" s="10">
        <v>0</v>
      </c>
      <c r="G31" s="10">
        <v>7229.03</v>
      </c>
      <c r="H31" s="10">
        <v>0</v>
      </c>
      <c r="I31" s="10">
        <v>0</v>
      </c>
      <c r="J31" s="12">
        <f t="shared" si="0"/>
        <v>7229.03</v>
      </c>
      <c r="L31" s="16">
        <f>SUMIFS(Pmts[Amount],Pmts[Hospital],A31)</f>
        <v>0</v>
      </c>
      <c r="M31" s="16">
        <f t="shared" si="1"/>
        <v>7229.03</v>
      </c>
    </row>
    <row r="32" spans="1:13" x14ac:dyDescent="0.2">
      <c r="A32" s="8" t="s">
        <v>23</v>
      </c>
      <c r="B32" s="10">
        <v>68039.600000000006</v>
      </c>
      <c r="C32" s="10">
        <v>57591.13</v>
      </c>
      <c r="D32" s="10">
        <v>28887.32</v>
      </c>
      <c r="E32" s="10">
        <v>76143.990000000005</v>
      </c>
      <c r="F32" s="10">
        <v>64510.68</v>
      </c>
      <c r="G32" s="10">
        <v>73736.14</v>
      </c>
      <c r="H32" s="10">
        <v>66104.63</v>
      </c>
      <c r="I32" s="10">
        <v>1992.48</v>
      </c>
      <c r="J32" s="12">
        <f t="shared" si="0"/>
        <v>437005.97000000003</v>
      </c>
      <c r="L32" s="16">
        <f>SUMIFS(Pmts[Amount],Pmts[Hospital],A32)</f>
        <v>0</v>
      </c>
      <c r="M32" s="16">
        <f t="shared" si="1"/>
        <v>437005.97000000003</v>
      </c>
    </row>
    <row r="33" spans="1:13" x14ac:dyDescent="0.2">
      <c r="A33" s="8" t="s">
        <v>24</v>
      </c>
      <c r="B33" s="10">
        <v>18224.89</v>
      </c>
      <c r="C33" s="10">
        <v>45592.98</v>
      </c>
      <c r="D33" s="10">
        <v>35077.46</v>
      </c>
      <c r="E33" s="10">
        <v>50762.66</v>
      </c>
      <c r="F33" s="10">
        <v>34336.33</v>
      </c>
      <c r="G33" s="10">
        <v>5783.23</v>
      </c>
      <c r="H33" s="10">
        <v>20257.87</v>
      </c>
      <c r="I33" s="10">
        <v>1106.94</v>
      </c>
      <c r="J33" s="12">
        <f t="shared" si="0"/>
        <v>211142.36000000002</v>
      </c>
      <c r="L33" s="16">
        <f>SUMIFS(Pmts[Amount],Pmts[Hospital],A33)</f>
        <v>0</v>
      </c>
      <c r="M33" s="16">
        <f t="shared" si="1"/>
        <v>211142.36000000002</v>
      </c>
    </row>
    <row r="34" spans="1:13" x14ac:dyDescent="0.2">
      <c r="A34" s="8" t="s">
        <v>53</v>
      </c>
      <c r="B34" s="10">
        <v>0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2">
        <f t="shared" ref="J34:J54" si="2">SUM(B34:I34)</f>
        <v>0</v>
      </c>
      <c r="L34" s="16">
        <f>SUMIFS(Pmts[Amount],Pmts[Hospital],A34)</f>
        <v>0</v>
      </c>
      <c r="M34" s="16">
        <f t="shared" si="1"/>
        <v>0</v>
      </c>
    </row>
    <row r="35" spans="1:13" x14ac:dyDescent="0.2">
      <c r="A35" s="8" t="s">
        <v>25</v>
      </c>
      <c r="B35" s="10">
        <v>454407.34</v>
      </c>
      <c r="C35" s="10">
        <v>267558.8</v>
      </c>
      <c r="D35" s="10">
        <v>431246.4</v>
      </c>
      <c r="E35" s="10">
        <v>488590.62</v>
      </c>
      <c r="F35" s="10">
        <v>387064.1</v>
      </c>
      <c r="G35" s="10">
        <v>474224.57</v>
      </c>
      <c r="H35" s="10">
        <v>215373.15</v>
      </c>
      <c r="I35" s="10">
        <v>23245.65</v>
      </c>
      <c r="J35" s="12">
        <f t="shared" si="2"/>
        <v>2741710.63</v>
      </c>
      <c r="L35" s="16">
        <f>SUMIFS(Pmts[Amount],Pmts[Hospital],A35)</f>
        <v>0</v>
      </c>
      <c r="M35" s="16">
        <f t="shared" si="1"/>
        <v>2741710.63</v>
      </c>
    </row>
    <row r="36" spans="1:13" x14ac:dyDescent="0.2">
      <c r="A36" s="8" t="s">
        <v>26</v>
      </c>
      <c r="B36" s="10">
        <v>2429.9899999999998</v>
      </c>
      <c r="C36" s="10">
        <v>2399.63</v>
      </c>
      <c r="D36" s="10">
        <v>1375.59</v>
      </c>
      <c r="E36" s="10">
        <v>0</v>
      </c>
      <c r="F36" s="10">
        <v>3121.48</v>
      </c>
      <c r="G36" s="10">
        <v>1445.81</v>
      </c>
      <c r="H36" s="10">
        <v>0</v>
      </c>
      <c r="I36" s="10">
        <v>0</v>
      </c>
      <c r="J36" s="12">
        <f t="shared" si="2"/>
        <v>10772.5</v>
      </c>
      <c r="L36" s="16">
        <f>SUMIFS(Pmts[Amount],Pmts[Hospital],A36)</f>
        <v>0</v>
      </c>
      <c r="M36" s="16">
        <f t="shared" si="1"/>
        <v>10772.5</v>
      </c>
    </row>
    <row r="37" spans="1:13" x14ac:dyDescent="0.2">
      <c r="A37" s="8" t="s">
        <v>27</v>
      </c>
      <c r="B37" s="10">
        <v>0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2">
        <f t="shared" si="2"/>
        <v>0</v>
      </c>
      <c r="L37" s="16">
        <f>SUMIFS(Pmts[Amount],Pmts[Hospital],A37)</f>
        <v>0</v>
      </c>
      <c r="M37" s="16">
        <f t="shared" si="1"/>
        <v>0</v>
      </c>
    </row>
    <row r="38" spans="1:13" x14ac:dyDescent="0.2">
      <c r="A38" s="8" t="s">
        <v>28</v>
      </c>
      <c r="B38" s="10">
        <v>9719.94</v>
      </c>
      <c r="C38" s="10">
        <v>2399.63</v>
      </c>
      <c r="D38" s="10">
        <v>1375.59</v>
      </c>
      <c r="E38" s="10">
        <v>3807.2</v>
      </c>
      <c r="F38" s="10">
        <v>6242.97</v>
      </c>
      <c r="G38" s="10">
        <v>4337.42</v>
      </c>
      <c r="H38" s="10">
        <v>0</v>
      </c>
      <c r="I38" s="10">
        <v>55.35</v>
      </c>
      <c r="J38" s="12">
        <f t="shared" si="2"/>
        <v>27938.1</v>
      </c>
      <c r="L38" s="16">
        <f>SUMIFS(Pmts[Amount],Pmts[Hospital],A38)</f>
        <v>0</v>
      </c>
      <c r="M38" s="16">
        <f t="shared" si="1"/>
        <v>27938.1</v>
      </c>
    </row>
    <row r="39" spans="1:13" x14ac:dyDescent="0.2">
      <c r="A39" s="8" t="s">
        <v>29</v>
      </c>
      <c r="B39" s="10">
        <v>524876.93000000005</v>
      </c>
      <c r="C39" s="10">
        <v>549515.39</v>
      </c>
      <c r="D39" s="10">
        <v>693983.45</v>
      </c>
      <c r="E39" s="10">
        <v>454325.82</v>
      </c>
      <c r="F39" s="10">
        <v>399550.04</v>
      </c>
      <c r="G39" s="10">
        <v>471332.96</v>
      </c>
      <c r="H39" s="10">
        <v>653582.87</v>
      </c>
      <c r="I39" s="10">
        <v>36860.959999999999</v>
      </c>
      <c r="J39" s="12">
        <f t="shared" si="2"/>
        <v>3784028.42</v>
      </c>
      <c r="L39" s="16">
        <f>SUMIFS(Pmts[Amount],Pmts[Hospital],A39)</f>
        <v>0</v>
      </c>
      <c r="M39" s="16">
        <f t="shared" si="1"/>
        <v>3784028.42</v>
      </c>
    </row>
    <row r="40" spans="1:13" x14ac:dyDescent="0.2">
      <c r="A40" s="8" t="s">
        <v>49</v>
      </c>
      <c r="B40" s="10">
        <v>0</v>
      </c>
      <c r="C40" s="10">
        <v>55191.5</v>
      </c>
      <c r="D40" s="10">
        <v>19946.009999999998</v>
      </c>
      <c r="E40" s="10">
        <v>0</v>
      </c>
      <c r="F40" s="10">
        <v>190410.56</v>
      </c>
      <c r="G40" s="10">
        <v>0</v>
      </c>
      <c r="H40" s="10">
        <v>0</v>
      </c>
      <c r="I40" s="10">
        <v>830.2</v>
      </c>
      <c r="J40" s="12">
        <f t="shared" si="2"/>
        <v>266378.27</v>
      </c>
      <c r="L40" s="16">
        <f>SUMIFS(Pmts[Amount],Pmts[Hospital],A40)</f>
        <v>0</v>
      </c>
      <c r="M40" s="16">
        <f t="shared" si="1"/>
        <v>266378.27</v>
      </c>
    </row>
    <row r="41" spans="1:13" x14ac:dyDescent="0.2">
      <c r="A41" s="8" t="s">
        <v>65</v>
      </c>
      <c r="B41" s="10">
        <v>0</v>
      </c>
      <c r="C41" s="10">
        <v>0</v>
      </c>
      <c r="D41" s="10">
        <v>0</v>
      </c>
      <c r="E41" s="10">
        <v>0</v>
      </c>
      <c r="F41" s="10">
        <v>6242.97</v>
      </c>
      <c r="G41" s="10">
        <v>0</v>
      </c>
      <c r="H41" s="10">
        <v>0</v>
      </c>
      <c r="I41" s="10">
        <v>0</v>
      </c>
      <c r="J41" s="12">
        <f t="shared" si="2"/>
        <v>6242.97</v>
      </c>
      <c r="L41" s="16">
        <f>SUMIFS(Pmts[Amount],Pmts[Hospital],A41)</f>
        <v>0</v>
      </c>
      <c r="M41" s="16">
        <f t="shared" si="1"/>
        <v>6242.97</v>
      </c>
    </row>
    <row r="42" spans="1:13" x14ac:dyDescent="0.2">
      <c r="A42" s="8" t="s">
        <v>66</v>
      </c>
      <c r="B42" s="10">
        <v>0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442.77</v>
      </c>
      <c r="J42" s="12">
        <f t="shared" si="2"/>
        <v>442.77</v>
      </c>
      <c r="L42" s="16">
        <f>SUMIFS(Pmts[Amount],Pmts[Hospital],A42)</f>
        <v>0</v>
      </c>
      <c r="M42" s="16">
        <f t="shared" si="1"/>
        <v>442.77</v>
      </c>
    </row>
    <row r="43" spans="1:13" x14ac:dyDescent="0.2">
      <c r="A43" s="8" t="s">
        <v>30</v>
      </c>
      <c r="B43" s="10">
        <v>61964.639999999999</v>
      </c>
      <c r="C43" s="10">
        <v>68389.47</v>
      </c>
      <c r="D43" s="10">
        <v>80471.820000000007</v>
      </c>
      <c r="E43" s="10">
        <v>87565.59</v>
      </c>
      <c r="F43" s="10">
        <v>71794.149999999994</v>
      </c>
      <c r="G43" s="10">
        <v>82410.98</v>
      </c>
      <c r="H43" s="10">
        <v>36250.93</v>
      </c>
      <c r="I43" s="10">
        <v>2767.34</v>
      </c>
      <c r="J43" s="12">
        <f t="shared" si="2"/>
        <v>491614.92000000004</v>
      </c>
      <c r="L43" s="16">
        <f>SUMIFS(Pmts[Amount],Pmts[Hospital],A43)</f>
        <v>0</v>
      </c>
      <c r="M43" s="16">
        <f t="shared" si="1"/>
        <v>491614.92000000004</v>
      </c>
    </row>
    <row r="44" spans="1:13" x14ac:dyDescent="0.2">
      <c r="A44" s="8" t="s">
        <v>55</v>
      </c>
      <c r="B44" s="10">
        <v>0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2">
        <f t="shared" si="2"/>
        <v>0</v>
      </c>
      <c r="L44" s="16">
        <f>SUMIFS(Pmts[Amount],Pmts[Hospital],A44)</f>
        <v>0</v>
      </c>
      <c r="M44" s="16">
        <f t="shared" si="1"/>
        <v>0</v>
      </c>
    </row>
    <row r="45" spans="1:13" x14ac:dyDescent="0.2">
      <c r="A45" s="8" t="s">
        <v>39</v>
      </c>
      <c r="B45" s="10">
        <v>12149.93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11728.24</v>
      </c>
      <c r="I45" s="10">
        <v>0</v>
      </c>
      <c r="J45" s="12">
        <f t="shared" si="2"/>
        <v>23878.17</v>
      </c>
      <c r="L45" s="16">
        <f>SUMIFS(Pmts[Amount],Pmts[Hospital],A45)</f>
        <v>0</v>
      </c>
      <c r="M45" s="16">
        <f t="shared" si="1"/>
        <v>23878.17</v>
      </c>
    </row>
    <row r="46" spans="1:13" x14ac:dyDescent="0.2">
      <c r="A46" s="8" t="s">
        <v>40</v>
      </c>
      <c r="B46" s="10">
        <v>2429.9899999999998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2">
        <f t="shared" si="2"/>
        <v>2429.9899999999998</v>
      </c>
      <c r="L46" s="16">
        <f>SUMIFS(Pmts[Amount],Pmts[Hospital],A46)</f>
        <v>0</v>
      </c>
      <c r="M46" s="16">
        <f t="shared" si="1"/>
        <v>2429.9899999999998</v>
      </c>
    </row>
    <row r="47" spans="1:13" x14ac:dyDescent="0.2">
      <c r="A47" s="8" t="s">
        <v>31</v>
      </c>
      <c r="B47" s="10">
        <v>8504.9500000000007</v>
      </c>
      <c r="C47" s="10">
        <v>0</v>
      </c>
      <c r="D47" s="10">
        <v>3438.97</v>
      </c>
      <c r="E47" s="10">
        <v>0</v>
      </c>
      <c r="F47" s="10">
        <v>3121.48</v>
      </c>
      <c r="G47" s="10">
        <v>11566.45</v>
      </c>
      <c r="H47" s="10">
        <v>3198.61</v>
      </c>
      <c r="I47" s="10">
        <v>221.39</v>
      </c>
      <c r="J47" s="12">
        <f t="shared" si="2"/>
        <v>30051.85</v>
      </c>
      <c r="L47" s="16">
        <f>SUMIFS(Pmts[Amount],Pmts[Hospital],A47)</f>
        <v>0</v>
      </c>
      <c r="M47" s="16">
        <f t="shared" si="1"/>
        <v>30051.85</v>
      </c>
    </row>
    <row r="48" spans="1:13" x14ac:dyDescent="0.2">
      <c r="A48" s="8" t="s">
        <v>32</v>
      </c>
      <c r="B48" s="10">
        <v>0</v>
      </c>
      <c r="C48" s="10">
        <v>3599.45</v>
      </c>
      <c r="D48" s="10">
        <v>2751.17</v>
      </c>
      <c r="E48" s="10">
        <v>0</v>
      </c>
      <c r="F48" s="10">
        <v>0</v>
      </c>
      <c r="G48" s="10">
        <v>0</v>
      </c>
      <c r="H48" s="10">
        <v>1066.2</v>
      </c>
      <c r="I48" s="10">
        <v>0</v>
      </c>
      <c r="J48" s="12">
        <f t="shared" si="2"/>
        <v>7416.82</v>
      </c>
      <c r="L48" s="16">
        <f>SUMIFS(Pmts[Amount],Pmts[Hospital],A48)</f>
        <v>0</v>
      </c>
      <c r="M48" s="16">
        <f t="shared" si="1"/>
        <v>7416.82</v>
      </c>
    </row>
    <row r="49" spans="1:13" x14ac:dyDescent="0.2">
      <c r="A49" s="8" t="s">
        <v>50</v>
      </c>
      <c r="B49" s="10">
        <v>0</v>
      </c>
      <c r="C49" s="10">
        <v>0</v>
      </c>
      <c r="D49" s="10">
        <v>9629.11</v>
      </c>
      <c r="E49" s="10">
        <v>0</v>
      </c>
      <c r="F49" s="10">
        <v>0</v>
      </c>
      <c r="G49" s="10">
        <v>0</v>
      </c>
      <c r="H49" s="10">
        <v>0</v>
      </c>
      <c r="I49" s="10">
        <v>1106.94</v>
      </c>
      <c r="J49" s="12">
        <f t="shared" si="2"/>
        <v>10736.050000000001</v>
      </c>
      <c r="L49" s="16">
        <f>SUMIFS(Pmts[Amount],Pmts[Hospital],A49)</f>
        <v>0</v>
      </c>
      <c r="M49" s="16">
        <f t="shared" si="1"/>
        <v>10736.050000000001</v>
      </c>
    </row>
    <row r="50" spans="1:13" x14ac:dyDescent="0.2">
      <c r="A50" s="8" t="s">
        <v>33</v>
      </c>
      <c r="B50" s="10">
        <v>437397.44</v>
      </c>
      <c r="C50" s="10">
        <v>411536.63</v>
      </c>
      <c r="D50" s="10">
        <v>476640.76</v>
      </c>
      <c r="E50" s="10">
        <v>449249.55</v>
      </c>
      <c r="F50" s="10">
        <v>353768.26</v>
      </c>
      <c r="G50" s="10">
        <v>306511</v>
      </c>
      <c r="H50" s="10">
        <v>572551.39</v>
      </c>
      <c r="I50" s="10">
        <v>19426.72</v>
      </c>
      <c r="J50" s="12">
        <f t="shared" si="2"/>
        <v>3027081.7500000005</v>
      </c>
      <c r="L50" s="16">
        <f>SUMIFS(Pmts[Amount],Pmts[Hospital],A50)</f>
        <v>0</v>
      </c>
      <c r="M50" s="16">
        <f t="shared" si="1"/>
        <v>3027081.7500000005</v>
      </c>
    </row>
    <row r="51" spans="1:13" x14ac:dyDescent="0.2">
      <c r="A51" s="8" t="s">
        <v>34</v>
      </c>
      <c r="B51" s="10">
        <v>27944.84</v>
      </c>
      <c r="C51" s="10">
        <v>0</v>
      </c>
      <c r="D51" s="10">
        <v>5502.35</v>
      </c>
      <c r="E51" s="10">
        <v>0</v>
      </c>
      <c r="F51" s="10">
        <v>18728.91</v>
      </c>
      <c r="G51" s="10">
        <v>43374.2</v>
      </c>
      <c r="H51" s="10">
        <v>0</v>
      </c>
      <c r="I51" s="10">
        <v>0</v>
      </c>
      <c r="J51" s="12">
        <f t="shared" si="2"/>
        <v>95550.3</v>
      </c>
      <c r="L51" s="16">
        <f>SUMIFS(Pmts[Amount],Pmts[Hospital],A51)</f>
        <v>0</v>
      </c>
      <c r="M51" s="16">
        <f t="shared" si="1"/>
        <v>95550.3</v>
      </c>
    </row>
    <row r="52" spans="1:13" x14ac:dyDescent="0.2">
      <c r="A52" s="8" t="s">
        <v>35</v>
      </c>
      <c r="B52" s="10">
        <v>194398.86</v>
      </c>
      <c r="C52" s="10">
        <v>141578.20000000001</v>
      </c>
      <c r="D52" s="10">
        <v>198772.27</v>
      </c>
      <c r="E52" s="10">
        <v>291885.3</v>
      </c>
      <c r="F52" s="10">
        <v>289257.58</v>
      </c>
      <c r="G52" s="10">
        <v>112772.92</v>
      </c>
      <c r="H52" s="10">
        <v>105554.17</v>
      </c>
      <c r="I52" s="10">
        <v>16936.12</v>
      </c>
      <c r="J52" s="12">
        <f t="shared" si="2"/>
        <v>1351155.42</v>
      </c>
      <c r="L52" s="16">
        <f>SUMIFS(Pmts[Amount],Pmts[Hospital],A52)</f>
        <v>0</v>
      </c>
      <c r="M52" s="16">
        <f t="shared" si="1"/>
        <v>1351155.42</v>
      </c>
    </row>
    <row r="53" spans="1:13" x14ac:dyDescent="0.2">
      <c r="A53" s="8" t="s">
        <v>36</v>
      </c>
      <c r="B53" s="10">
        <v>2429.9899999999998</v>
      </c>
      <c r="C53" s="10">
        <v>7198.89</v>
      </c>
      <c r="D53" s="10">
        <v>6877.93</v>
      </c>
      <c r="E53" s="10">
        <v>5076.2700000000004</v>
      </c>
      <c r="F53" s="10">
        <v>9364.4500000000007</v>
      </c>
      <c r="G53" s="10">
        <v>0</v>
      </c>
      <c r="H53" s="10">
        <v>6397.22</v>
      </c>
      <c r="I53" s="10">
        <v>498.12</v>
      </c>
      <c r="J53" s="12">
        <f t="shared" si="2"/>
        <v>37842.870000000003</v>
      </c>
      <c r="L53" s="16">
        <f>SUMIFS(Pmts[Amount],Pmts[Hospital],A53)</f>
        <v>0</v>
      </c>
      <c r="M53" s="16">
        <f t="shared" si="1"/>
        <v>37842.870000000003</v>
      </c>
    </row>
    <row r="54" spans="1:13" x14ac:dyDescent="0.2">
      <c r="A54" s="8" t="s">
        <v>37</v>
      </c>
      <c r="B54" s="10">
        <v>230848.65</v>
      </c>
      <c r="C54" s="10">
        <v>141578.20000000001</v>
      </c>
      <c r="D54" s="10">
        <v>129992.94</v>
      </c>
      <c r="E54" s="10">
        <v>65991.460000000006</v>
      </c>
      <c r="F54" s="10">
        <v>108211.47</v>
      </c>
      <c r="G54" s="10">
        <v>271811.64</v>
      </c>
      <c r="H54" s="10">
        <v>166327.78</v>
      </c>
      <c r="I54" s="10">
        <v>9685.69</v>
      </c>
      <c r="J54" s="12">
        <f t="shared" si="2"/>
        <v>1124447.8299999998</v>
      </c>
      <c r="L54" s="16">
        <f>SUMIFS(Pmts[Amount],Pmts[Hospital],A54)</f>
        <v>0</v>
      </c>
      <c r="M54" s="16">
        <f t="shared" si="1"/>
        <v>1124447.8299999998</v>
      </c>
    </row>
  </sheetData>
  <pageMargins left="0.7" right="0.7" top="0.75" bottom="0.75" header="0.3" footer="0.3"/>
  <pageSetup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54"/>
  <sheetViews>
    <sheetView showGridLines="0" zoomScaleNormal="100" workbookViewId="0">
      <pane xSplit="1" ySplit="3" topLeftCell="B4" activePane="bottomRight" state="frozen"/>
      <selection activeCell="D13" sqref="D13"/>
      <selection pane="topRight" activeCell="D13" sqref="D13"/>
      <selection pane="bottomLeft" activeCell="D13" sqref="D13"/>
      <selection pane="bottomRight" activeCell="B4" sqref="B4"/>
    </sheetView>
  </sheetViews>
  <sheetFormatPr defaultRowHeight="12.75" x14ac:dyDescent="0.2"/>
  <cols>
    <col min="1" max="1" width="34.42578125" style="5" bestFit="1" customWidth="1"/>
    <col min="2" max="4" width="12.7109375" style="5" bestFit="1" customWidth="1"/>
    <col min="5" max="5" width="11.140625" style="5" bestFit="1" customWidth="1"/>
    <col min="6" max="6" width="12.7109375" style="5" bestFit="1" customWidth="1"/>
    <col min="7" max="7" width="11.140625" style="5" bestFit="1" customWidth="1"/>
    <col min="8" max="8" width="12.7109375" style="5" bestFit="1" customWidth="1"/>
    <col min="9" max="9" width="12.7109375" style="5" customWidth="1"/>
    <col min="10" max="10" width="12.7109375" style="5" bestFit="1" customWidth="1"/>
    <col min="11" max="11" width="9.140625" style="5"/>
    <col min="12" max="12" width="14" style="5" bestFit="1" customWidth="1"/>
    <col min="13" max="13" width="20.42578125" style="5" customWidth="1"/>
    <col min="14" max="16384" width="9.140625" style="5"/>
  </cols>
  <sheetData>
    <row r="1" spans="1:13" x14ac:dyDescent="0.2">
      <c r="A1" s="4" t="s">
        <v>4</v>
      </c>
    </row>
    <row r="2" spans="1:13" x14ac:dyDescent="0.2">
      <c r="A2" s="9" t="s">
        <v>3</v>
      </c>
    </row>
    <row r="3" spans="1:13" ht="25.5" x14ac:dyDescent="0.2">
      <c r="A3" s="6" t="s">
        <v>38</v>
      </c>
      <c r="B3" s="11" t="s">
        <v>56</v>
      </c>
      <c r="C3" s="11" t="s">
        <v>57</v>
      </c>
      <c r="D3" s="11" t="s">
        <v>58</v>
      </c>
      <c r="E3" s="11" t="s">
        <v>59</v>
      </c>
      <c r="F3" s="11" t="s">
        <v>60</v>
      </c>
      <c r="G3" s="11" t="s">
        <v>61</v>
      </c>
      <c r="H3" s="11" t="s">
        <v>54</v>
      </c>
      <c r="I3" s="11" t="s">
        <v>63</v>
      </c>
      <c r="J3" s="7" t="s">
        <v>62</v>
      </c>
      <c r="L3" s="15" t="s">
        <v>71</v>
      </c>
      <c r="M3" s="17" t="s">
        <v>72</v>
      </c>
    </row>
    <row r="4" spans="1:13" x14ac:dyDescent="0.2">
      <c r="A4" s="8" t="s">
        <v>5</v>
      </c>
      <c r="B4" s="10">
        <v>118332.42</v>
      </c>
      <c r="C4" s="10">
        <v>31758.02</v>
      </c>
      <c r="D4" s="10">
        <v>52012.88</v>
      </c>
      <c r="E4" s="10">
        <v>48273.89</v>
      </c>
      <c r="F4" s="10">
        <v>137602.74</v>
      </c>
      <c r="G4" s="10">
        <v>66694.17</v>
      </c>
      <c r="H4" s="10">
        <v>87086.05</v>
      </c>
      <c r="I4" s="10">
        <v>6730.56</v>
      </c>
      <c r="J4" s="12">
        <f t="shared" ref="J4:J33" si="0">SUM(B4:I4)</f>
        <v>548490.7300000001</v>
      </c>
      <c r="L4" s="16">
        <f>SUMIFS(Pmts[Amount],Pmts[Hospital],A4)</f>
        <v>0</v>
      </c>
      <c r="M4" s="16">
        <f>J4-L4</f>
        <v>548490.7300000001</v>
      </c>
    </row>
    <row r="5" spans="1:13" x14ac:dyDescent="0.2">
      <c r="A5" s="8" t="s">
        <v>6</v>
      </c>
      <c r="B5" s="10">
        <v>177498.63</v>
      </c>
      <c r="C5" s="10">
        <v>159966.31</v>
      </c>
      <c r="D5" s="10">
        <v>153840.91</v>
      </c>
      <c r="E5" s="10">
        <v>210880.67</v>
      </c>
      <c r="F5" s="10">
        <v>155949.76999999999</v>
      </c>
      <c r="G5" s="10">
        <v>195965.57</v>
      </c>
      <c r="H5" s="10">
        <v>145643.92000000001</v>
      </c>
      <c r="I5" s="10">
        <v>12807.67</v>
      </c>
      <c r="J5" s="12">
        <f t="shared" si="0"/>
        <v>1212553.45</v>
      </c>
      <c r="L5" s="16">
        <f>SUMIFS(Pmts[Amount],Pmts[Hospital],A5)</f>
        <v>0</v>
      </c>
      <c r="M5" s="16">
        <f t="shared" ref="M5:M54" si="1">J5-L5</f>
        <v>1212553.45</v>
      </c>
    </row>
    <row r="6" spans="1:13" x14ac:dyDescent="0.2">
      <c r="A6" s="8" t="s">
        <v>7</v>
      </c>
      <c r="B6" s="10">
        <v>0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2">
        <f t="shared" si="0"/>
        <v>0</v>
      </c>
      <c r="L6" s="16">
        <f>SUMIFS(Pmts[Amount],Pmts[Hospital],A6)</f>
        <v>0</v>
      </c>
      <c r="M6" s="16">
        <f t="shared" si="1"/>
        <v>0</v>
      </c>
    </row>
    <row r="7" spans="1:13" x14ac:dyDescent="0.2">
      <c r="A7" s="8" t="s">
        <v>8</v>
      </c>
      <c r="B7" s="10">
        <v>2909.81</v>
      </c>
      <c r="C7" s="10">
        <v>2352.4499999999998</v>
      </c>
      <c r="D7" s="10">
        <v>2930.3</v>
      </c>
      <c r="E7" s="10">
        <v>2540.73</v>
      </c>
      <c r="F7" s="10">
        <v>0</v>
      </c>
      <c r="G7" s="10">
        <v>2470.15</v>
      </c>
      <c r="H7" s="10">
        <v>750.74</v>
      </c>
      <c r="I7" s="10">
        <v>457.42</v>
      </c>
      <c r="J7" s="12">
        <f t="shared" si="0"/>
        <v>14411.6</v>
      </c>
      <c r="L7" s="16">
        <f>SUMIFS(Pmts[Amount],Pmts[Hospital],A7)</f>
        <v>0</v>
      </c>
      <c r="M7" s="16">
        <f t="shared" si="1"/>
        <v>14411.6</v>
      </c>
    </row>
    <row r="8" spans="1:13" x14ac:dyDescent="0.2">
      <c r="A8" s="8" t="s">
        <v>42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2">
        <f t="shared" si="0"/>
        <v>0</v>
      </c>
      <c r="L8" s="16">
        <f>SUMIFS(Pmts[Amount],Pmts[Hospital],A8)</f>
        <v>0</v>
      </c>
      <c r="M8" s="16">
        <f t="shared" si="1"/>
        <v>0</v>
      </c>
    </row>
    <row r="9" spans="1:13" x14ac:dyDescent="0.2">
      <c r="A9" s="8" t="s">
        <v>9</v>
      </c>
      <c r="B9" s="10">
        <v>3879.75</v>
      </c>
      <c r="C9" s="10">
        <v>0</v>
      </c>
      <c r="D9" s="10">
        <v>2930.3</v>
      </c>
      <c r="E9" s="10">
        <v>0</v>
      </c>
      <c r="F9" s="10">
        <v>0</v>
      </c>
      <c r="G9" s="10">
        <v>2470.15</v>
      </c>
      <c r="H9" s="10">
        <v>5255.19</v>
      </c>
      <c r="I9" s="10">
        <v>196.04</v>
      </c>
      <c r="J9" s="12">
        <f t="shared" si="0"/>
        <v>14731.43</v>
      </c>
      <c r="L9" s="16">
        <f>SUMIFS(Pmts[Amount],Pmts[Hospital],A9)</f>
        <v>0</v>
      </c>
      <c r="M9" s="16">
        <f t="shared" si="1"/>
        <v>14731.43</v>
      </c>
    </row>
    <row r="10" spans="1:13" x14ac:dyDescent="0.2">
      <c r="A10" s="8" t="s">
        <v>10</v>
      </c>
      <c r="B10" s="10">
        <v>3879.75</v>
      </c>
      <c r="C10" s="10">
        <v>0</v>
      </c>
      <c r="D10" s="10">
        <v>0</v>
      </c>
      <c r="E10" s="10">
        <v>3811.1</v>
      </c>
      <c r="F10" s="10">
        <v>0</v>
      </c>
      <c r="G10" s="10">
        <v>0</v>
      </c>
      <c r="H10" s="10">
        <v>2252.23</v>
      </c>
      <c r="I10" s="10">
        <v>0</v>
      </c>
      <c r="J10" s="12">
        <f t="shared" si="0"/>
        <v>9943.08</v>
      </c>
      <c r="L10" s="16">
        <f>SUMIFS(Pmts[Amount],Pmts[Hospital],A10)</f>
        <v>0</v>
      </c>
      <c r="M10" s="16">
        <f t="shared" si="1"/>
        <v>9943.08</v>
      </c>
    </row>
    <row r="11" spans="1:13" x14ac:dyDescent="0.2">
      <c r="A11" s="8" t="s">
        <v>51</v>
      </c>
      <c r="B11" s="10">
        <v>4849.6899999999996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457.42</v>
      </c>
      <c r="J11" s="12">
        <f t="shared" si="0"/>
        <v>5307.11</v>
      </c>
      <c r="L11" s="16">
        <f>SUMIFS(Pmts[Amount],Pmts[Hospital],A11)</f>
        <v>0</v>
      </c>
      <c r="M11" s="16">
        <f t="shared" si="1"/>
        <v>5307.11</v>
      </c>
    </row>
    <row r="12" spans="1:13" x14ac:dyDescent="0.2">
      <c r="A12" s="8" t="s">
        <v>11</v>
      </c>
      <c r="B12" s="10">
        <v>48496.89</v>
      </c>
      <c r="C12" s="10">
        <v>48225.14</v>
      </c>
      <c r="D12" s="10">
        <v>43221.97</v>
      </c>
      <c r="E12" s="10">
        <v>50814.62</v>
      </c>
      <c r="F12" s="10">
        <v>45867.58</v>
      </c>
      <c r="G12" s="10">
        <v>46109.55</v>
      </c>
      <c r="H12" s="10">
        <v>29278.93</v>
      </c>
      <c r="I12" s="10">
        <v>2940.54</v>
      </c>
      <c r="J12" s="12">
        <f t="shared" si="0"/>
        <v>314955.21999999997</v>
      </c>
      <c r="L12" s="16">
        <f>SUMIFS(Pmts[Amount],Pmts[Hospital],A12)</f>
        <v>0</v>
      </c>
      <c r="M12" s="16">
        <f t="shared" si="1"/>
        <v>314955.21999999997</v>
      </c>
    </row>
    <row r="13" spans="1:13" x14ac:dyDescent="0.2">
      <c r="A13" s="8" t="s">
        <v>12</v>
      </c>
      <c r="B13" s="10">
        <v>0</v>
      </c>
      <c r="C13" s="10">
        <v>0</v>
      </c>
      <c r="D13" s="10">
        <v>1465.15</v>
      </c>
      <c r="E13" s="10">
        <v>0</v>
      </c>
      <c r="F13" s="10">
        <v>0</v>
      </c>
      <c r="G13" s="10">
        <v>4116.92</v>
      </c>
      <c r="H13" s="10">
        <v>0</v>
      </c>
      <c r="I13" s="10">
        <v>0</v>
      </c>
      <c r="J13" s="12">
        <f t="shared" si="0"/>
        <v>5582.07</v>
      </c>
      <c r="L13" s="16">
        <f>SUMIFS(Pmts[Amount],Pmts[Hospital],A13)</f>
        <v>0</v>
      </c>
      <c r="M13" s="16">
        <f t="shared" si="1"/>
        <v>5582.07</v>
      </c>
    </row>
    <row r="14" spans="1:13" x14ac:dyDescent="0.2">
      <c r="A14" s="8" t="s">
        <v>43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2">
        <f t="shared" si="0"/>
        <v>0</v>
      </c>
      <c r="L14" s="16">
        <f>SUMIFS(Pmts[Amount],Pmts[Hospital],A14)</f>
        <v>0</v>
      </c>
      <c r="M14" s="16">
        <f t="shared" si="1"/>
        <v>0</v>
      </c>
    </row>
    <row r="15" spans="1:13" x14ac:dyDescent="0.2">
      <c r="A15" s="8" t="s">
        <v>13</v>
      </c>
      <c r="B15" s="10">
        <v>42677.27</v>
      </c>
      <c r="C15" s="10">
        <v>48225.14</v>
      </c>
      <c r="D15" s="10">
        <v>29303.03</v>
      </c>
      <c r="E15" s="10">
        <v>27948.04</v>
      </c>
      <c r="F15" s="10">
        <v>0</v>
      </c>
      <c r="G15" s="10">
        <v>11527.39</v>
      </c>
      <c r="H15" s="10">
        <v>10510.39</v>
      </c>
      <c r="I15" s="10">
        <v>1306.9000000000001</v>
      </c>
      <c r="J15" s="12">
        <f t="shared" si="0"/>
        <v>171498.16</v>
      </c>
      <c r="L15" s="16">
        <f>SUMIFS(Pmts[Amount],Pmts[Hospital],A15)</f>
        <v>0</v>
      </c>
      <c r="M15" s="16">
        <f t="shared" si="1"/>
        <v>171498.16</v>
      </c>
    </row>
    <row r="16" spans="1:13" x14ac:dyDescent="0.2">
      <c r="A16" s="8" t="s">
        <v>46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2">
        <f t="shared" si="0"/>
        <v>0</v>
      </c>
      <c r="L16" s="16">
        <f>SUMIFS(Pmts[Amount],Pmts[Hospital],A16)</f>
        <v>0</v>
      </c>
      <c r="M16" s="16">
        <f t="shared" si="1"/>
        <v>0</v>
      </c>
    </row>
    <row r="17" spans="1:13" x14ac:dyDescent="0.2">
      <c r="A17" s="8" t="s">
        <v>14</v>
      </c>
      <c r="B17" s="10">
        <v>282251.92</v>
      </c>
      <c r="C17" s="10">
        <v>295231.94</v>
      </c>
      <c r="D17" s="10">
        <v>272518.18</v>
      </c>
      <c r="E17" s="10">
        <v>316321</v>
      </c>
      <c r="F17" s="10">
        <v>270618.71999999997</v>
      </c>
      <c r="G17" s="10">
        <v>403458.53</v>
      </c>
      <c r="H17" s="10">
        <v>230477.74</v>
      </c>
      <c r="I17" s="10">
        <v>18884.77</v>
      </c>
      <c r="J17" s="12">
        <f t="shared" si="0"/>
        <v>2089762.8</v>
      </c>
      <c r="L17" s="16">
        <f>SUMIFS(Pmts[Amount],Pmts[Hospital],A17)</f>
        <v>0</v>
      </c>
      <c r="M17" s="16">
        <f t="shared" si="1"/>
        <v>2089762.8</v>
      </c>
    </row>
    <row r="18" spans="1:13" x14ac:dyDescent="0.2">
      <c r="A18" s="8" t="s">
        <v>15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2">
        <f t="shared" si="0"/>
        <v>0</v>
      </c>
      <c r="L18" s="16">
        <f>SUMIFS(Pmts[Amount],Pmts[Hospital],A18)</f>
        <v>0</v>
      </c>
      <c r="M18" s="16">
        <f t="shared" si="1"/>
        <v>0</v>
      </c>
    </row>
    <row r="19" spans="1:13" x14ac:dyDescent="0.2">
      <c r="A19" s="8" t="s">
        <v>16</v>
      </c>
      <c r="B19" s="10">
        <v>36857.64</v>
      </c>
      <c r="C19" s="10">
        <v>12938.45</v>
      </c>
      <c r="D19" s="10">
        <v>8058.33</v>
      </c>
      <c r="E19" s="10">
        <v>0</v>
      </c>
      <c r="F19" s="10">
        <v>0</v>
      </c>
      <c r="G19" s="10">
        <v>0</v>
      </c>
      <c r="H19" s="10">
        <v>25525.22</v>
      </c>
      <c r="I19" s="10">
        <v>849.49</v>
      </c>
      <c r="J19" s="12">
        <f t="shared" si="0"/>
        <v>84229.13</v>
      </c>
      <c r="L19" s="16">
        <f>SUMIFS(Pmts[Amount],Pmts[Hospital],A19)</f>
        <v>0</v>
      </c>
      <c r="M19" s="16">
        <f t="shared" si="1"/>
        <v>84229.13</v>
      </c>
    </row>
    <row r="20" spans="1:13" x14ac:dyDescent="0.2">
      <c r="A20" s="8" t="s">
        <v>17</v>
      </c>
      <c r="B20" s="10">
        <v>16488.939999999999</v>
      </c>
      <c r="C20" s="10">
        <v>10586.01</v>
      </c>
      <c r="D20" s="10">
        <v>2197.73</v>
      </c>
      <c r="E20" s="10">
        <v>7622.19</v>
      </c>
      <c r="F20" s="10">
        <v>9173.52</v>
      </c>
      <c r="G20" s="10">
        <v>10704</v>
      </c>
      <c r="H20" s="10">
        <v>14264.09</v>
      </c>
      <c r="I20" s="10">
        <v>784.14</v>
      </c>
      <c r="J20" s="12">
        <f t="shared" si="0"/>
        <v>71820.62</v>
      </c>
      <c r="L20" s="16">
        <f>SUMIFS(Pmts[Amount],Pmts[Hospital],A20)</f>
        <v>0</v>
      </c>
      <c r="M20" s="16">
        <f t="shared" si="1"/>
        <v>71820.62</v>
      </c>
    </row>
    <row r="21" spans="1:13" x14ac:dyDescent="0.2">
      <c r="A21" s="8" t="s">
        <v>64</v>
      </c>
      <c r="B21" s="10">
        <v>0</v>
      </c>
      <c r="C21" s="10">
        <v>38815.35</v>
      </c>
      <c r="D21" s="10">
        <v>0</v>
      </c>
      <c r="E21" s="10">
        <v>45733.16</v>
      </c>
      <c r="F21" s="10">
        <v>0</v>
      </c>
      <c r="G21" s="10">
        <v>3293.54</v>
      </c>
      <c r="H21" s="10">
        <v>0</v>
      </c>
      <c r="I21" s="10">
        <v>0</v>
      </c>
      <c r="J21" s="12">
        <f t="shared" si="0"/>
        <v>87842.05</v>
      </c>
      <c r="L21" s="16">
        <f>SUMIFS(Pmts[Amount],Pmts[Hospital],A21)</f>
        <v>0</v>
      </c>
      <c r="M21" s="16">
        <f t="shared" si="1"/>
        <v>87842.05</v>
      </c>
    </row>
    <row r="22" spans="1:13" x14ac:dyDescent="0.2">
      <c r="A22" s="8" t="s">
        <v>44</v>
      </c>
      <c r="B22" s="10">
        <v>204656.89</v>
      </c>
      <c r="C22" s="10">
        <v>221129.9</v>
      </c>
      <c r="D22" s="10">
        <v>118677.27</v>
      </c>
      <c r="E22" s="10">
        <v>147362.4</v>
      </c>
      <c r="F22" s="10">
        <v>215577.63</v>
      </c>
      <c r="G22" s="10">
        <v>130094.79</v>
      </c>
      <c r="H22" s="10">
        <v>156154.29999999999</v>
      </c>
      <c r="I22" s="10">
        <v>15682.86</v>
      </c>
      <c r="J22" s="12">
        <f t="shared" si="0"/>
        <v>1209336.0400000003</v>
      </c>
      <c r="L22" s="16">
        <f>SUMIFS(Pmts[Amount],Pmts[Hospital],A22)</f>
        <v>0</v>
      </c>
      <c r="M22" s="16">
        <f t="shared" si="1"/>
        <v>1209336.0400000003</v>
      </c>
    </row>
    <row r="23" spans="1:13" x14ac:dyDescent="0.2">
      <c r="A23" s="8" t="s">
        <v>18</v>
      </c>
      <c r="B23" s="10">
        <v>1252189.8</v>
      </c>
      <c r="C23" s="10">
        <v>1030371.24</v>
      </c>
      <c r="D23" s="10">
        <v>1109119.68</v>
      </c>
      <c r="E23" s="10">
        <v>899418.76</v>
      </c>
      <c r="F23" s="10">
        <v>1798009.14</v>
      </c>
      <c r="G23" s="10">
        <v>975710.94</v>
      </c>
      <c r="H23" s="10">
        <v>1433916.9</v>
      </c>
      <c r="I23" s="10">
        <v>69984.75</v>
      </c>
      <c r="J23" s="12">
        <f t="shared" si="0"/>
        <v>8568721.209999999</v>
      </c>
      <c r="L23" s="16">
        <f>SUMIFS(Pmts[Amount],Pmts[Hospital],A23)</f>
        <v>0</v>
      </c>
      <c r="M23" s="16">
        <f t="shared" si="1"/>
        <v>8568721.209999999</v>
      </c>
    </row>
    <row r="24" spans="1:13" x14ac:dyDescent="0.2">
      <c r="A24" s="8" t="s">
        <v>52</v>
      </c>
      <c r="B24" s="10">
        <v>38797.519999999997</v>
      </c>
      <c r="C24" s="10">
        <v>35286.69</v>
      </c>
      <c r="D24" s="10">
        <v>70327.27</v>
      </c>
      <c r="E24" s="10">
        <v>64788.639999999999</v>
      </c>
      <c r="F24" s="10">
        <v>9173.52</v>
      </c>
      <c r="G24" s="10">
        <v>69987.7</v>
      </c>
      <c r="H24" s="10">
        <v>48047.48</v>
      </c>
      <c r="I24" s="10">
        <v>2287.08</v>
      </c>
      <c r="J24" s="12">
        <f t="shared" si="0"/>
        <v>338695.89999999997</v>
      </c>
      <c r="L24" s="16">
        <f>SUMIFS(Pmts[Amount],Pmts[Hospital],A24)</f>
        <v>0</v>
      </c>
      <c r="M24" s="16">
        <f t="shared" si="1"/>
        <v>338695.89999999997</v>
      </c>
    </row>
    <row r="25" spans="1:13" x14ac:dyDescent="0.2">
      <c r="A25" s="8" t="s">
        <v>19</v>
      </c>
      <c r="B25" s="10">
        <v>6789.57</v>
      </c>
      <c r="C25" s="10">
        <v>7057.34</v>
      </c>
      <c r="D25" s="10">
        <v>4395.45</v>
      </c>
      <c r="E25" s="10">
        <v>16514.75</v>
      </c>
      <c r="F25" s="10">
        <v>18347.03</v>
      </c>
      <c r="G25" s="10">
        <v>6587.08</v>
      </c>
      <c r="H25" s="10">
        <v>12011.87</v>
      </c>
      <c r="I25" s="10">
        <v>196.04</v>
      </c>
      <c r="J25" s="12">
        <f t="shared" si="0"/>
        <v>71899.12999999999</v>
      </c>
      <c r="L25" s="16">
        <f>SUMIFS(Pmts[Amount],Pmts[Hospital],A25)</f>
        <v>0</v>
      </c>
      <c r="M25" s="16">
        <f t="shared" si="1"/>
        <v>71899.12999999999</v>
      </c>
    </row>
    <row r="26" spans="1:13" x14ac:dyDescent="0.2">
      <c r="A26" s="8" t="s">
        <v>47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2">
        <f t="shared" si="0"/>
        <v>0</v>
      </c>
      <c r="L26" s="16">
        <f>SUMIFS(Pmts[Amount],Pmts[Hospital],A26)</f>
        <v>0</v>
      </c>
      <c r="M26" s="16">
        <f t="shared" si="1"/>
        <v>0</v>
      </c>
    </row>
    <row r="27" spans="1:13" x14ac:dyDescent="0.2">
      <c r="A27" s="8" t="s">
        <v>45</v>
      </c>
      <c r="B27" s="10">
        <v>309410.18</v>
      </c>
      <c r="C27" s="10">
        <v>265826.37</v>
      </c>
      <c r="D27" s="10">
        <v>368485.6</v>
      </c>
      <c r="E27" s="10">
        <v>260424.92</v>
      </c>
      <c r="F27" s="10">
        <v>243098.18</v>
      </c>
      <c r="G27" s="10">
        <v>256072.66</v>
      </c>
      <c r="H27" s="10">
        <v>328074.18</v>
      </c>
      <c r="I27" s="10">
        <v>28751.91</v>
      </c>
      <c r="J27" s="12">
        <f t="shared" si="0"/>
        <v>2060143.9999999998</v>
      </c>
      <c r="L27" s="16">
        <f>SUMIFS(Pmts[Amount],Pmts[Hospital],A27)</f>
        <v>0</v>
      </c>
      <c r="M27" s="16">
        <f t="shared" si="1"/>
        <v>2060143.9999999998</v>
      </c>
    </row>
    <row r="28" spans="1:13" x14ac:dyDescent="0.2">
      <c r="A28" s="8" t="s">
        <v>20</v>
      </c>
      <c r="B28" s="10">
        <v>183318.26</v>
      </c>
      <c r="C28" s="10">
        <v>178785.88</v>
      </c>
      <c r="D28" s="10">
        <v>94502.27</v>
      </c>
      <c r="E28" s="10">
        <v>106710.7</v>
      </c>
      <c r="F28" s="10">
        <v>105495.43</v>
      </c>
      <c r="G28" s="10">
        <v>121860.94</v>
      </c>
      <c r="H28" s="10">
        <v>106605.34</v>
      </c>
      <c r="I28" s="10">
        <v>8560.23</v>
      </c>
      <c r="J28" s="12">
        <f t="shared" si="0"/>
        <v>905839.04999999993</v>
      </c>
      <c r="L28" s="16">
        <f>SUMIFS(Pmts[Amount],Pmts[Hospital],A28)</f>
        <v>0</v>
      </c>
      <c r="M28" s="16">
        <f t="shared" si="1"/>
        <v>905839.04999999993</v>
      </c>
    </row>
    <row r="29" spans="1:13" x14ac:dyDescent="0.2">
      <c r="A29" s="8" t="s">
        <v>21</v>
      </c>
      <c r="B29" s="10">
        <v>969.94</v>
      </c>
      <c r="C29" s="10">
        <v>2352.4499999999998</v>
      </c>
      <c r="D29" s="10">
        <v>7325.76</v>
      </c>
      <c r="E29" s="10">
        <v>0</v>
      </c>
      <c r="F29" s="10">
        <v>0</v>
      </c>
      <c r="G29" s="10">
        <v>0</v>
      </c>
      <c r="H29" s="10">
        <v>0</v>
      </c>
      <c r="I29" s="10">
        <v>1110.8699999999999</v>
      </c>
      <c r="J29" s="12">
        <f t="shared" si="0"/>
        <v>11759.02</v>
      </c>
      <c r="L29" s="16">
        <f>SUMIFS(Pmts[Amount],Pmts[Hospital],A29)</f>
        <v>0</v>
      </c>
      <c r="M29" s="16">
        <f t="shared" si="1"/>
        <v>11759.02</v>
      </c>
    </row>
    <row r="30" spans="1:13" x14ac:dyDescent="0.2">
      <c r="A30" s="8" t="s">
        <v>22</v>
      </c>
      <c r="B30" s="10">
        <v>735212.91</v>
      </c>
      <c r="C30" s="10">
        <v>846880.47</v>
      </c>
      <c r="D30" s="10">
        <v>804368.17</v>
      </c>
      <c r="E30" s="10">
        <v>852415.24</v>
      </c>
      <c r="F30" s="10">
        <v>614625.56999999995</v>
      </c>
      <c r="G30" s="10">
        <v>711404.43</v>
      </c>
      <c r="H30" s="10">
        <v>407652.82</v>
      </c>
      <c r="I30" s="10">
        <v>46983.23</v>
      </c>
      <c r="J30" s="12">
        <f t="shared" si="0"/>
        <v>5019542.8400000008</v>
      </c>
      <c r="L30" s="16">
        <f>SUMIFS(Pmts[Amount],Pmts[Hospital],A30)</f>
        <v>0</v>
      </c>
      <c r="M30" s="16">
        <f t="shared" si="1"/>
        <v>5019542.8400000008</v>
      </c>
    </row>
    <row r="31" spans="1:13" x14ac:dyDescent="0.2">
      <c r="A31" s="8" t="s">
        <v>48</v>
      </c>
      <c r="B31" s="10">
        <v>0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2">
        <f t="shared" si="0"/>
        <v>0</v>
      </c>
      <c r="L31" s="16">
        <f>SUMIFS(Pmts[Amount],Pmts[Hospital],A31)</f>
        <v>0</v>
      </c>
      <c r="M31" s="16">
        <f t="shared" si="1"/>
        <v>0</v>
      </c>
    </row>
    <row r="32" spans="1:13" x14ac:dyDescent="0.2">
      <c r="A32" s="8" t="s">
        <v>23</v>
      </c>
      <c r="B32" s="10">
        <v>31038.01</v>
      </c>
      <c r="C32" s="10">
        <v>45872.69</v>
      </c>
      <c r="D32" s="10">
        <v>24175</v>
      </c>
      <c r="E32" s="10">
        <v>53355.35</v>
      </c>
      <c r="F32" s="10">
        <v>0</v>
      </c>
      <c r="G32" s="10">
        <v>51049.85</v>
      </c>
      <c r="H32" s="10">
        <v>30780.42</v>
      </c>
      <c r="I32" s="10">
        <v>1502.94</v>
      </c>
      <c r="J32" s="12">
        <f t="shared" si="0"/>
        <v>237774.26</v>
      </c>
      <c r="L32" s="16">
        <f>SUMIFS(Pmts[Amount],Pmts[Hospital],A32)</f>
        <v>0</v>
      </c>
      <c r="M32" s="16">
        <f t="shared" si="1"/>
        <v>237774.26</v>
      </c>
    </row>
    <row r="33" spans="1:13" x14ac:dyDescent="0.2">
      <c r="A33" s="8" t="s">
        <v>24</v>
      </c>
      <c r="B33" s="10">
        <v>1939.88</v>
      </c>
      <c r="C33" s="10">
        <v>0</v>
      </c>
      <c r="D33" s="10">
        <v>3662.88</v>
      </c>
      <c r="E33" s="10">
        <v>0</v>
      </c>
      <c r="F33" s="10">
        <v>0</v>
      </c>
      <c r="G33" s="10">
        <v>4940.3100000000004</v>
      </c>
      <c r="H33" s="10">
        <v>9759.64</v>
      </c>
      <c r="I33" s="10">
        <v>261.38</v>
      </c>
      <c r="J33" s="12">
        <f t="shared" si="0"/>
        <v>20564.09</v>
      </c>
      <c r="L33" s="16">
        <f>SUMIFS(Pmts[Amount],Pmts[Hospital],A33)</f>
        <v>0</v>
      </c>
      <c r="M33" s="16">
        <f t="shared" si="1"/>
        <v>20564.09</v>
      </c>
    </row>
    <row r="34" spans="1:13" x14ac:dyDescent="0.2">
      <c r="A34" s="8" t="s">
        <v>53</v>
      </c>
      <c r="B34" s="10">
        <v>0</v>
      </c>
      <c r="C34" s="10">
        <v>0</v>
      </c>
      <c r="D34" s="10">
        <v>0</v>
      </c>
      <c r="E34" s="10">
        <v>0</v>
      </c>
      <c r="F34" s="10">
        <v>0</v>
      </c>
      <c r="G34" s="10">
        <v>8233.85</v>
      </c>
      <c r="H34" s="10">
        <v>11261.13</v>
      </c>
      <c r="I34" s="10">
        <v>0</v>
      </c>
      <c r="J34" s="12">
        <f t="shared" ref="J34:J54" si="2">SUM(B34:I34)</f>
        <v>19494.98</v>
      </c>
      <c r="L34" s="16">
        <f>SUMIFS(Pmts[Amount],Pmts[Hospital],A34)</f>
        <v>0</v>
      </c>
      <c r="M34" s="16">
        <f t="shared" si="1"/>
        <v>19494.98</v>
      </c>
    </row>
    <row r="35" spans="1:13" x14ac:dyDescent="0.2">
      <c r="A35" s="8" t="s">
        <v>25</v>
      </c>
      <c r="B35" s="10">
        <v>109602.98</v>
      </c>
      <c r="C35" s="10">
        <v>101155.17</v>
      </c>
      <c r="D35" s="10">
        <v>117944.69</v>
      </c>
      <c r="E35" s="10">
        <v>66059</v>
      </c>
      <c r="F35" s="10">
        <v>55041.1</v>
      </c>
      <c r="G35" s="10">
        <v>85632.01</v>
      </c>
      <c r="H35" s="10">
        <v>95344.21</v>
      </c>
      <c r="I35" s="10">
        <v>6599.87</v>
      </c>
      <c r="J35" s="12">
        <f t="shared" si="2"/>
        <v>637379.02999999991</v>
      </c>
      <c r="L35" s="16">
        <f>SUMIFS(Pmts[Amount],Pmts[Hospital],A35)</f>
        <v>0</v>
      </c>
      <c r="M35" s="16">
        <f t="shared" si="1"/>
        <v>637379.02999999991</v>
      </c>
    </row>
    <row r="36" spans="1:13" x14ac:dyDescent="0.2">
      <c r="A36" s="8" t="s">
        <v>26</v>
      </c>
      <c r="B36" s="10">
        <v>67895.649999999994</v>
      </c>
      <c r="C36" s="10">
        <v>105860.06</v>
      </c>
      <c r="D36" s="10">
        <v>27105.3</v>
      </c>
      <c r="E36" s="10">
        <v>124495.82</v>
      </c>
      <c r="F36" s="10">
        <v>50454.34</v>
      </c>
      <c r="G36" s="10">
        <v>83161.86</v>
      </c>
      <c r="H36" s="10">
        <v>61560.83</v>
      </c>
      <c r="I36" s="10">
        <v>7906.77</v>
      </c>
      <c r="J36" s="12">
        <f t="shared" si="2"/>
        <v>528440.62999999989</v>
      </c>
      <c r="L36" s="16">
        <f>SUMIFS(Pmts[Amount],Pmts[Hospital],A36)</f>
        <v>0</v>
      </c>
      <c r="M36" s="16">
        <f t="shared" si="1"/>
        <v>528440.62999999989</v>
      </c>
    </row>
    <row r="37" spans="1:13" x14ac:dyDescent="0.2">
      <c r="A37" s="8" t="s">
        <v>27</v>
      </c>
      <c r="B37" s="10">
        <v>7759.5</v>
      </c>
      <c r="C37" s="10">
        <v>5881.11</v>
      </c>
      <c r="D37" s="10">
        <v>7325.76</v>
      </c>
      <c r="E37" s="10">
        <v>17785.12</v>
      </c>
      <c r="F37" s="10">
        <v>13760.27</v>
      </c>
      <c r="G37" s="10">
        <v>9057.23</v>
      </c>
      <c r="H37" s="10">
        <v>13513.35</v>
      </c>
      <c r="I37" s="10">
        <v>1045.52</v>
      </c>
      <c r="J37" s="12">
        <f t="shared" si="2"/>
        <v>76127.860000000015</v>
      </c>
      <c r="L37" s="16">
        <f>SUMIFS(Pmts[Amount],Pmts[Hospital],A37)</f>
        <v>0</v>
      </c>
      <c r="M37" s="16">
        <f t="shared" si="1"/>
        <v>76127.860000000015</v>
      </c>
    </row>
    <row r="38" spans="1:13" x14ac:dyDescent="0.2">
      <c r="A38" s="8" t="s">
        <v>28</v>
      </c>
      <c r="B38" s="10">
        <v>9699.3799999999992</v>
      </c>
      <c r="C38" s="10">
        <v>12938.45</v>
      </c>
      <c r="D38" s="10">
        <v>4395.45</v>
      </c>
      <c r="E38" s="10">
        <v>19055.48</v>
      </c>
      <c r="F38" s="10">
        <v>32107.31</v>
      </c>
      <c r="G38" s="10">
        <v>191025.26</v>
      </c>
      <c r="H38" s="10">
        <v>15014.84</v>
      </c>
      <c r="I38" s="10">
        <v>522.76</v>
      </c>
      <c r="J38" s="12">
        <f t="shared" si="2"/>
        <v>284758.93000000005</v>
      </c>
      <c r="L38" s="16">
        <f>SUMIFS(Pmts[Amount],Pmts[Hospital],A38)</f>
        <v>0</v>
      </c>
      <c r="M38" s="16">
        <f t="shared" si="1"/>
        <v>284758.93000000005</v>
      </c>
    </row>
    <row r="39" spans="1:13" x14ac:dyDescent="0.2">
      <c r="A39" s="8" t="s">
        <v>29</v>
      </c>
      <c r="B39" s="10">
        <v>530556.02</v>
      </c>
      <c r="C39" s="10">
        <v>697500.16000000003</v>
      </c>
      <c r="D39" s="10">
        <v>596316.66</v>
      </c>
      <c r="E39" s="10">
        <v>884174.37</v>
      </c>
      <c r="F39" s="10">
        <v>247684.93</v>
      </c>
      <c r="G39" s="10">
        <v>693289.96</v>
      </c>
      <c r="H39" s="10">
        <v>945183.97</v>
      </c>
      <c r="I39" s="10">
        <v>45937.7</v>
      </c>
      <c r="J39" s="12">
        <f t="shared" si="2"/>
        <v>4640643.7700000005</v>
      </c>
      <c r="L39" s="16">
        <f>SUMIFS(Pmts[Amount],Pmts[Hospital],A39)</f>
        <v>0</v>
      </c>
      <c r="M39" s="16">
        <f t="shared" si="1"/>
        <v>4640643.7700000005</v>
      </c>
    </row>
    <row r="40" spans="1:13" x14ac:dyDescent="0.2">
      <c r="A40" s="8" t="s">
        <v>49</v>
      </c>
      <c r="B40" s="10">
        <v>27158.26</v>
      </c>
      <c r="C40" s="10">
        <v>0</v>
      </c>
      <c r="D40" s="10">
        <v>64466.67</v>
      </c>
      <c r="E40" s="10">
        <v>31759.14</v>
      </c>
      <c r="F40" s="10">
        <v>0</v>
      </c>
      <c r="G40" s="10">
        <v>0</v>
      </c>
      <c r="H40" s="10">
        <v>6756.68</v>
      </c>
      <c r="I40" s="10">
        <v>0</v>
      </c>
      <c r="J40" s="12">
        <f t="shared" si="2"/>
        <v>130140.75</v>
      </c>
      <c r="L40" s="16">
        <f>SUMIFS(Pmts[Amount],Pmts[Hospital],A40)</f>
        <v>0</v>
      </c>
      <c r="M40" s="16">
        <f t="shared" si="1"/>
        <v>130140.75</v>
      </c>
    </row>
    <row r="41" spans="1:13" x14ac:dyDescent="0.2">
      <c r="A41" s="8" t="s">
        <v>65</v>
      </c>
      <c r="B41" s="10">
        <v>1939.88</v>
      </c>
      <c r="C41" s="10">
        <v>0</v>
      </c>
      <c r="D41" s="10">
        <v>0</v>
      </c>
      <c r="E41" s="10">
        <v>33029.5</v>
      </c>
      <c r="F41" s="10">
        <v>0</v>
      </c>
      <c r="G41" s="10">
        <v>0</v>
      </c>
      <c r="H41" s="10">
        <v>0</v>
      </c>
      <c r="I41" s="10">
        <v>261.38</v>
      </c>
      <c r="J41" s="12">
        <f t="shared" si="2"/>
        <v>35230.759999999995</v>
      </c>
      <c r="L41" s="16">
        <f>SUMIFS(Pmts[Amount],Pmts[Hospital],A41)</f>
        <v>0</v>
      </c>
      <c r="M41" s="16">
        <f t="shared" si="1"/>
        <v>35230.759999999995</v>
      </c>
    </row>
    <row r="42" spans="1:13" x14ac:dyDescent="0.2">
      <c r="A42" s="8" t="s">
        <v>66</v>
      </c>
      <c r="B42" s="10">
        <v>27158.26</v>
      </c>
      <c r="C42" s="10">
        <v>0</v>
      </c>
      <c r="D42" s="10">
        <v>3662.88</v>
      </c>
      <c r="E42" s="10">
        <v>1270.3699999999999</v>
      </c>
      <c r="F42" s="10">
        <v>32107.31</v>
      </c>
      <c r="G42" s="10">
        <v>0</v>
      </c>
      <c r="H42" s="10">
        <v>0</v>
      </c>
      <c r="I42" s="10">
        <v>196.04</v>
      </c>
      <c r="J42" s="12">
        <f t="shared" si="2"/>
        <v>64394.86</v>
      </c>
      <c r="L42" s="16">
        <f>SUMIFS(Pmts[Amount],Pmts[Hospital],A42)</f>
        <v>0</v>
      </c>
      <c r="M42" s="16">
        <f t="shared" si="1"/>
        <v>64394.86</v>
      </c>
    </row>
    <row r="43" spans="1:13" x14ac:dyDescent="0.2">
      <c r="A43" s="8" t="s">
        <v>30</v>
      </c>
      <c r="B43" s="10">
        <v>8729.44</v>
      </c>
      <c r="C43" s="10">
        <v>15290.9</v>
      </c>
      <c r="D43" s="10">
        <v>36628.79</v>
      </c>
      <c r="E43" s="10">
        <v>2540.73</v>
      </c>
      <c r="F43" s="10">
        <v>0</v>
      </c>
      <c r="G43" s="10">
        <v>14820.93</v>
      </c>
      <c r="H43" s="10">
        <v>13513.35</v>
      </c>
      <c r="I43" s="10">
        <v>784.14</v>
      </c>
      <c r="J43" s="12">
        <f t="shared" si="2"/>
        <v>92308.280000000013</v>
      </c>
      <c r="L43" s="16">
        <f>SUMIFS(Pmts[Amount],Pmts[Hospital],A43)</f>
        <v>0</v>
      </c>
      <c r="M43" s="16">
        <f t="shared" si="1"/>
        <v>92308.280000000013</v>
      </c>
    </row>
    <row r="44" spans="1:13" x14ac:dyDescent="0.2">
      <c r="A44" s="8" t="s">
        <v>55</v>
      </c>
      <c r="B44" s="10">
        <v>0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2">
        <f t="shared" si="2"/>
        <v>0</v>
      </c>
      <c r="L44" s="16">
        <f>SUMIFS(Pmts[Amount],Pmts[Hospital],A44)</f>
        <v>0</v>
      </c>
      <c r="M44" s="16">
        <f t="shared" si="1"/>
        <v>0</v>
      </c>
    </row>
    <row r="45" spans="1:13" x14ac:dyDescent="0.2">
      <c r="A45" s="8" t="s">
        <v>39</v>
      </c>
      <c r="B45" s="10">
        <v>0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2">
        <f t="shared" si="2"/>
        <v>0</v>
      </c>
      <c r="L45" s="16">
        <f>SUMIFS(Pmts[Amount],Pmts[Hospital],A45)</f>
        <v>0</v>
      </c>
      <c r="M45" s="16">
        <f t="shared" si="1"/>
        <v>0</v>
      </c>
    </row>
    <row r="46" spans="1:13" x14ac:dyDescent="0.2">
      <c r="A46" s="8" t="s">
        <v>40</v>
      </c>
      <c r="B46" s="10">
        <v>2909.81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2">
        <f t="shared" si="2"/>
        <v>2909.81</v>
      </c>
      <c r="L46" s="16">
        <f>SUMIFS(Pmts[Amount],Pmts[Hospital],A46)</f>
        <v>0</v>
      </c>
      <c r="M46" s="16">
        <f t="shared" si="1"/>
        <v>2909.81</v>
      </c>
    </row>
    <row r="47" spans="1:13" x14ac:dyDescent="0.2">
      <c r="A47" s="8" t="s">
        <v>31</v>
      </c>
      <c r="B47" s="10">
        <v>3879.75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2">
        <f t="shared" si="2"/>
        <v>3879.75</v>
      </c>
      <c r="L47" s="16">
        <f>SUMIFS(Pmts[Amount],Pmts[Hospital],A47)</f>
        <v>0</v>
      </c>
      <c r="M47" s="16">
        <f t="shared" si="1"/>
        <v>3879.75</v>
      </c>
    </row>
    <row r="48" spans="1:13" x14ac:dyDescent="0.2">
      <c r="A48" s="8" t="s">
        <v>32</v>
      </c>
      <c r="B48" s="10">
        <v>43647.199999999997</v>
      </c>
      <c r="C48" s="10">
        <v>4704.8900000000003</v>
      </c>
      <c r="D48" s="10">
        <v>0</v>
      </c>
      <c r="E48" s="10">
        <v>0</v>
      </c>
      <c r="F48" s="10">
        <v>0</v>
      </c>
      <c r="G48" s="10">
        <v>0</v>
      </c>
      <c r="H48" s="10">
        <v>1501.48</v>
      </c>
      <c r="I48" s="10">
        <v>261.38</v>
      </c>
      <c r="J48" s="12">
        <f t="shared" si="2"/>
        <v>50114.95</v>
      </c>
      <c r="L48" s="16">
        <f>SUMIFS(Pmts[Amount],Pmts[Hospital],A48)</f>
        <v>0</v>
      </c>
      <c r="M48" s="16">
        <f t="shared" si="1"/>
        <v>50114.95</v>
      </c>
    </row>
    <row r="49" spans="1:13" x14ac:dyDescent="0.2">
      <c r="A49" s="8" t="s">
        <v>50</v>
      </c>
      <c r="B49" s="10">
        <v>0</v>
      </c>
      <c r="C49" s="10">
        <v>0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2">
        <f t="shared" si="2"/>
        <v>0</v>
      </c>
      <c r="L49" s="16">
        <f>SUMIFS(Pmts[Amount],Pmts[Hospital],A49)</f>
        <v>0</v>
      </c>
      <c r="M49" s="16">
        <f t="shared" si="1"/>
        <v>0</v>
      </c>
    </row>
    <row r="50" spans="1:13" x14ac:dyDescent="0.2">
      <c r="A50" s="8" t="s">
        <v>33</v>
      </c>
      <c r="B50" s="10">
        <v>64985.84</v>
      </c>
      <c r="C50" s="10">
        <v>116446.06</v>
      </c>
      <c r="D50" s="10">
        <v>72525</v>
      </c>
      <c r="E50" s="10">
        <v>72410.83</v>
      </c>
      <c r="F50" s="10">
        <v>18347.03</v>
      </c>
      <c r="G50" s="10">
        <v>35405.54</v>
      </c>
      <c r="H50" s="10">
        <v>41290.800000000003</v>
      </c>
      <c r="I50" s="10">
        <v>5227.62</v>
      </c>
      <c r="J50" s="12">
        <f t="shared" si="2"/>
        <v>426638.72</v>
      </c>
      <c r="L50" s="16">
        <f>SUMIFS(Pmts[Amount],Pmts[Hospital],A50)</f>
        <v>0</v>
      </c>
      <c r="M50" s="16">
        <f t="shared" si="1"/>
        <v>426638.72</v>
      </c>
    </row>
    <row r="51" spans="1:13" x14ac:dyDescent="0.2">
      <c r="A51" s="8" t="s">
        <v>34</v>
      </c>
      <c r="B51" s="10">
        <v>0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2">
        <f t="shared" si="2"/>
        <v>0</v>
      </c>
      <c r="L51" s="16">
        <f>SUMIFS(Pmts[Amount],Pmts[Hospital],A51)</f>
        <v>0</v>
      </c>
      <c r="M51" s="16">
        <f t="shared" si="1"/>
        <v>0</v>
      </c>
    </row>
    <row r="52" spans="1:13" x14ac:dyDescent="0.2">
      <c r="A52" s="8" t="s">
        <v>35</v>
      </c>
      <c r="B52" s="10">
        <v>91174.16</v>
      </c>
      <c r="C52" s="10">
        <v>21172.01</v>
      </c>
      <c r="D52" s="10">
        <v>32965.910000000003</v>
      </c>
      <c r="E52" s="10">
        <v>20325.849999999999</v>
      </c>
      <c r="F52" s="10">
        <v>32107.31</v>
      </c>
      <c r="G52" s="10">
        <v>32935.39</v>
      </c>
      <c r="H52" s="10">
        <v>32281.9</v>
      </c>
      <c r="I52" s="10">
        <v>3332.61</v>
      </c>
      <c r="J52" s="12">
        <f t="shared" si="2"/>
        <v>266295.14</v>
      </c>
      <c r="L52" s="16">
        <f>SUMIFS(Pmts[Amount],Pmts[Hospital],A52)</f>
        <v>0</v>
      </c>
      <c r="M52" s="16">
        <f t="shared" si="1"/>
        <v>266295.14</v>
      </c>
    </row>
    <row r="53" spans="1:13" x14ac:dyDescent="0.2">
      <c r="A53" s="8" t="s">
        <v>36</v>
      </c>
      <c r="B53" s="10">
        <v>0</v>
      </c>
      <c r="C53" s="10">
        <v>0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2">
        <f t="shared" si="2"/>
        <v>0</v>
      </c>
      <c r="L53" s="16">
        <f>SUMIFS(Pmts[Amount],Pmts[Hospital],A53)</f>
        <v>0</v>
      </c>
      <c r="M53" s="16">
        <f t="shared" si="1"/>
        <v>0</v>
      </c>
    </row>
    <row r="54" spans="1:13" x14ac:dyDescent="0.2">
      <c r="A54" s="8" t="s">
        <v>37</v>
      </c>
      <c r="B54" s="10">
        <v>572263.35</v>
      </c>
      <c r="C54" s="10">
        <v>735139.3</v>
      </c>
      <c r="D54" s="10">
        <v>1102526.5</v>
      </c>
      <c r="E54" s="10">
        <v>734271.25</v>
      </c>
      <c r="F54" s="10">
        <v>935698.64</v>
      </c>
      <c r="G54" s="10">
        <v>951009.39</v>
      </c>
      <c r="H54" s="10">
        <v>675667.65</v>
      </c>
      <c r="I54" s="10">
        <v>49597.04</v>
      </c>
      <c r="J54" s="12">
        <f t="shared" si="2"/>
        <v>5756173.1200000001</v>
      </c>
      <c r="L54" s="16">
        <f>SUMIFS(Pmts[Amount],Pmts[Hospital],A54)</f>
        <v>0</v>
      </c>
      <c r="M54" s="16">
        <f t="shared" si="1"/>
        <v>5756173.1200000001</v>
      </c>
    </row>
  </sheetData>
  <pageMargins left="0.7" right="0.7" top="0.75" bottom="0.75" header="0.3" footer="0.3"/>
  <pageSetup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7"/>
  <sheetViews>
    <sheetView showGridLines="0" workbookViewId="0">
      <pane ySplit="1" topLeftCell="A2" activePane="bottomLeft" state="frozen"/>
      <selection pane="bottomLeft" activeCell="A2" sqref="A2"/>
    </sheetView>
  </sheetViews>
  <sheetFormatPr defaultRowHeight="12.75" x14ac:dyDescent="0.2"/>
  <cols>
    <col min="1" max="1" width="9.140625" bestFit="1" customWidth="1"/>
    <col min="2" max="2" width="14.140625" bestFit="1" customWidth="1"/>
    <col min="3" max="3" width="29.42578125" bestFit="1" customWidth="1"/>
    <col min="4" max="4" width="14" bestFit="1" customWidth="1"/>
  </cols>
  <sheetData>
    <row r="1" spans="1:4" x14ac:dyDescent="0.2">
      <c r="A1" t="s">
        <v>68</v>
      </c>
      <c r="B1" t="s">
        <v>69</v>
      </c>
      <c r="C1" t="s">
        <v>38</v>
      </c>
      <c r="D1" t="s">
        <v>70</v>
      </c>
    </row>
    <row r="2" spans="1:4" x14ac:dyDescent="0.2">
      <c r="A2" s="14"/>
      <c r="D2" s="13"/>
    </row>
    <row r="3" spans="1:4" x14ac:dyDescent="0.2">
      <c r="A3" s="14"/>
      <c r="D3" s="13"/>
    </row>
    <row r="4" spans="1:4" x14ac:dyDescent="0.2">
      <c r="A4" s="14"/>
      <c r="D4" s="13"/>
    </row>
    <row r="5" spans="1:4" x14ac:dyDescent="0.2">
      <c r="A5" s="14"/>
      <c r="D5" s="13"/>
    </row>
    <row r="6" spans="1:4" x14ac:dyDescent="0.2">
      <c r="A6" s="14"/>
      <c r="D6" s="13"/>
    </row>
    <row r="7" spans="1:4" x14ac:dyDescent="0.2">
      <c r="A7" s="14"/>
      <c r="D7" s="13"/>
    </row>
  </sheetData>
  <dataValidations count="1">
    <dataValidation type="list" allowBlank="1" showInputMessage="1" showErrorMessage="1" sqref="C2:C7">
      <formula1>Hospitals</formula1>
    </dataValidation>
  </dataValidations>
  <pageMargins left="0.7" right="0.7" top="0.75" bottom="0.75" header="0.3" footer="0.3"/>
  <legacyDrawing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2"/>
  <sheetViews>
    <sheetView workbookViewId="0">
      <selection activeCell="K18" sqref="K18"/>
    </sheetView>
  </sheetViews>
  <sheetFormatPr defaultRowHeight="12.75" x14ac:dyDescent="0.2"/>
  <cols>
    <col min="1" max="1" width="29.42578125" bestFit="1" customWidth="1"/>
  </cols>
  <sheetData>
    <row r="1" spans="1:1" x14ac:dyDescent="0.2">
      <c r="A1" t="s">
        <v>5</v>
      </c>
    </row>
    <row r="2" spans="1:1" x14ac:dyDescent="0.2">
      <c r="A2" t="s">
        <v>6</v>
      </c>
    </row>
    <row r="3" spans="1:1" x14ac:dyDescent="0.2">
      <c r="A3" t="s">
        <v>7</v>
      </c>
    </row>
    <row r="4" spans="1:1" x14ac:dyDescent="0.2">
      <c r="A4" t="s">
        <v>67</v>
      </c>
    </row>
    <row r="5" spans="1:1" x14ac:dyDescent="0.2">
      <c r="A5" t="s">
        <v>8</v>
      </c>
    </row>
    <row r="6" spans="1:1" x14ac:dyDescent="0.2">
      <c r="A6" t="s">
        <v>42</v>
      </c>
    </row>
    <row r="7" spans="1:1" x14ac:dyDescent="0.2">
      <c r="A7" t="s">
        <v>9</v>
      </c>
    </row>
    <row r="8" spans="1:1" x14ac:dyDescent="0.2">
      <c r="A8" t="s">
        <v>10</v>
      </c>
    </row>
    <row r="9" spans="1:1" x14ac:dyDescent="0.2">
      <c r="A9" t="s">
        <v>51</v>
      </c>
    </row>
    <row r="10" spans="1:1" x14ac:dyDescent="0.2">
      <c r="A10" t="s">
        <v>11</v>
      </c>
    </row>
    <row r="11" spans="1:1" x14ac:dyDescent="0.2">
      <c r="A11" t="s">
        <v>12</v>
      </c>
    </row>
    <row r="12" spans="1:1" x14ac:dyDescent="0.2">
      <c r="A12" t="s">
        <v>43</v>
      </c>
    </row>
    <row r="13" spans="1:1" x14ac:dyDescent="0.2">
      <c r="A13" t="s">
        <v>13</v>
      </c>
    </row>
    <row r="14" spans="1:1" x14ac:dyDescent="0.2">
      <c r="A14" t="s">
        <v>46</v>
      </c>
    </row>
    <row r="15" spans="1:1" x14ac:dyDescent="0.2">
      <c r="A15" t="s">
        <v>14</v>
      </c>
    </row>
    <row r="16" spans="1:1" x14ac:dyDescent="0.2">
      <c r="A16" t="s">
        <v>15</v>
      </c>
    </row>
    <row r="17" spans="1:1" x14ac:dyDescent="0.2">
      <c r="A17" t="s">
        <v>16</v>
      </c>
    </row>
    <row r="18" spans="1:1" x14ac:dyDescent="0.2">
      <c r="A18" t="s">
        <v>17</v>
      </c>
    </row>
    <row r="19" spans="1:1" x14ac:dyDescent="0.2">
      <c r="A19" t="s">
        <v>64</v>
      </c>
    </row>
    <row r="20" spans="1:1" x14ac:dyDescent="0.2">
      <c r="A20" t="s">
        <v>44</v>
      </c>
    </row>
    <row r="21" spans="1:1" x14ac:dyDescent="0.2">
      <c r="A21" t="s">
        <v>18</v>
      </c>
    </row>
    <row r="22" spans="1:1" x14ac:dyDescent="0.2">
      <c r="A22" t="s">
        <v>52</v>
      </c>
    </row>
    <row r="23" spans="1:1" x14ac:dyDescent="0.2">
      <c r="A23" t="s">
        <v>19</v>
      </c>
    </row>
    <row r="24" spans="1:1" x14ac:dyDescent="0.2">
      <c r="A24" t="s">
        <v>47</v>
      </c>
    </row>
    <row r="25" spans="1:1" x14ac:dyDescent="0.2">
      <c r="A25" t="s">
        <v>45</v>
      </c>
    </row>
    <row r="26" spans="1:1" x14ac:dyDescent="0.2">
      <c r="A26" t="s">
        <v>20</v>
      </c>
    </row>
    <row r="27" spans="1:1" x14ac:dyDescent="0.2">
      <c r="A27" t="s">
        <v>21</v>
      </c>
    </row>
    <row r="28" spans="1:1" x14ac:dyDescent="0.2">
      <c r="A28" t="s">
        <v>22</v>
      </c>
    </row>
    <row r="29" spans="1:1" x14ac:dyDescent="0.2">
      <c r="A29" t="s">
        <v>48</v>
      </c>
    </row>
    <row r="30" spans="1:1" x14ac:dyDescent="0.2">
      <c r="A30" t="s">
        <v>23</v>
      </c>
    </row>
    <row r="31" spans="1:1" x14ac:dyDescent="0.2">
      <c r="A31" t="s">
        <v>24</v>
      </c>
    </row>
    <row r="32" spans="1:1" x14ac:dyDescent="0.2">
      <c r="A32" t="s">
        <v>53</v>
      </c>
    </row>
    <row r="33" spans="1:1" x14ac:dyDescent="0.2">
      <c r="A33" t="s">
        <v>25</v>
      </c>
    </row>
    <row r="34" spans="1:1" x14ac:dyDescent="0.2">
      <c r="A34" t="s">
        <v>26</v>
      </c>
    </row>
    <row r="35" spans="1:1" x14ac:dyDescent="0.2">
      <c r="A35" t="s">
        <v>27</v>
      </c>
    </row>
    <row r="36" spans="1:1" x14ac:dyDescent="0.2">
      <c r="A36" t="s">
        <v>28</v>
      </c>
    </row>
    <row r="37" spans="1:1" x14ac:dyDescent="0.2">
      <c r="A37" t="s">
        <v>29</v>
      </c>
    </row>
    <row r="38" spans="1:1" x14ac:dyDescent="0.2">
      <c r="A38" t="s">
        <v>49</v>
      </c>
    </row>
    <row r="39" spans="1:1" x14ac:dyDescent="0.2">
      <c r="A39" t="s">
        <v>65</v>
      </c>
    </row>
    <row r="40" spans="1:1" x14ac:dyDescent="0.2">
      <c r="A40" t="s">
        <v>66</v>
      </c>
    </row>
    <row r="41" spans="1:1" x14ac:dyDescent="0.2">
      <c r="A41" t="s">
        <v>30</v>
      </c>
    </row>
    <row r="42" spans="1:1" x14ac:dyDescent="0.2">
      <c r="A42" t="s">
        <v>55</v>
      </c>
    </row>
    <row r="43" spans="1:1" x14ac:dyDescent="0.2">
      <c r="A43" t="s">
        <v>39</v>
      </c>
    </row>
    <row r="44" spans="1:1" x14ac:dyDescent="0.2">
      <c r="A44" t="s">
        <v>40</v>
      </c>
    </row>
    <row r="45" spans="1:1" x14ac:dyDescent="0.2">
      <c r="A45" t="s">
        <v>31</v>
      </c>
    </row>
    <row r="46" spans="1:1" x14ac:dyDescent="0.2">
      <c r="A46" t="s">
        <v>32</v>
      </c>
    </row>
    <row r="47" spans="1:1" x14ac:dyDescent="0.2">
      <c r="A47" t="s">
        <v>50</v>
      </c>
    </row>
    <row r="48" spans="1:1" x14ac:dyDescent="0.2">
      <c r="A48" t="s">
        <v>33</v>
      </c>
    </row>
    <row r="49" spans="1:1" x14ac:dyDescent="0.2">
      <c r="A49" t="s">
        <v>34</v>
      </c>
    </row>
    <row r="50" spans="1:1" x14ac:dyDescent="0.2">
      <c r="A50" t="s">
        <v>35</v>
      </c>
    </row>
    <row r="51" spans="1:1" x14ac:dyDescent="0.2">
      <c r="A51" t="s">
        <v>36</v>
      </c>
    </row>
    <row r="52" spans="1:1" x14ac:dyDescent="0.2">
      <c r="A52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Instructions</vt:lpstr>
      <vt:lpstr>HCU DirPmts</vt:lpstr>
      <vt:lpstr>Healthy U DirPmts</vt:lpstr>
      <vt:lpstr>Molina DirPmts</vt:lpstr>
      <vt:lpstr>Select Health DirPmts</vt:lpstr>
      <vt:lpstr>Payments</vt:lpstr>
      <vt:lpstr>Hospitals</vt:lpstr>
      <vt:lpstr>Hospitals</vt:lpstr>
    </vt:vector>
  </TitlesOfParts>
  <Company>State of Utah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Lund</dc:creator>
  <cp:lastModifiedBy>Matt Lund</cp:lastModifiedBy>
  <cp:lastPrinted>2018-06-13T14:57:37Z</cp:lastPrinted>
  <dcterms:created xsi:type="dcterms:W3CDTF">2017-03-22T18:47:52Z</dcterms:created>
  <dcterms:modified xsi:type="dcterms:W3CDTF">2018-09-28T13:45:13Z</dcterms:modified>
</cp:coreProperties>
</file>