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G:\03 Reimbursement Unit\Managed Care - Physical Health\ACO\Directed Payments\Final\2023-03\"/>
    </mc:Choice>
  </mc:AlternateContent>
  <xr:revisionPtr revIDLastSave="0" documentId="13_ncr:1_{A3C9DFE6-1D78-471A-8563-F5EBD80FECCE}" xr6:coauthVersionLast="47" xr6:coauthVersionMax="47" xr10:uidLastSave="{00000000-0000-0000-0000-000000000000}"/>
  <bookViews>
    <workbookView xWindow="-120" yWindow="-120" windowWidth="29040" windowHeight="15840" tabRatio="758" activeTab="1" xr2:uid="{00000000-000D-0000-FFFF-FFFF00000000}"/>
  </bookViews>
  <sheets>
    <sheet name="Instructions" sheetId="18" r:id="rId1"/>
    <sheet name="ACO Pmts" sheetId="1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3" i="18" l="1"/>
  <c r="C72" i="18"/>
  <c r="C71" i="18"/>
  <c r="C70" i="18"/>
  <c r="C69" i="18"/>
  <c r="C68" i="18"/>
  <c r="C67" i="18"/>
  <c r="C66" i="18"/>
  <c r="C65" i="18"/>
  <c r="C64" i="18"/>
  <c r="C63" i="18"/>
  <c r="C62" i="18"/>
  <c r="B63" i="18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C50" i="18" l="1"/>
  <c r="B51" i="18" l="1"/>
  <c r="C51" i="18" s="1"/>
  <c r="B52" i="18" l="1"/>
  <c r="C52" i="18" l="1"/>
  <c r="B53" i="18"/>
  <c r="C53" i="18" l="1"/>
  <c r="B54" i="18"/>
  <c r="C54" i="18" l="1"/>
  <c r="B55" i="18"/>
  <c r="C55" i="18" l="1"/>
  <c r="B56" i="18"/>
  <c r="C56" i="18" l="1"/>
  <c r="B57" i="18"/>
  <c r="C57" i="18" l="1"/>
  <c r="B58" i="18"/>
  <c r="C58" i="18" l="1"/>
  <c r="B59" i="18"/>
  <c r="C59" i="18" l="1"/>
  <c r="B60" i="18"/>
  <c r="C60" i="18" l="1"/>
  <c r="B61" i="18"/>
  <c r="C61" i="18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CO Pmts" type="1" refreshedVersion="6" saveData="1">
    <dbPr connection="DSN=HCF-DW;UID=mplund;AUTHENTICATION=;" command="SELECT_x0009__x000d__x000a__x0009_CASE_x000d__x000a__x0009__x0009_WHEN Name = 'HEALTH CHOICE UTAH INC' THEN 'Health Choice Utah'_x000d__x000a__x0009__x0009_WHEN Name = 'HEALTHY U HEALTH PLAN' THEN 'Healthy U'_x000d__x000a__x0009__x0009_WHEN Name = 'MOLINA PLUS' THEN 'Molina'_x000d__x000a__x0009__x0009_WHEN Name = 'MOLINA' THEN 'Molina'_x000d__x000a__x0009__x0009_WHEN Name = 'SELECT HLTH COMMUNITY-HMO' THEN 'Select Health'_x000d__x000a__x0009__x0009_ELSE Name_x000d__x000a__x0009_End as ACOName_x000d__x000a__x0009_,PaidEndCYMnth_x000d__x000a__x0009_,ServiceEndCYMnth_x000d__x000a__x0009_,SUM(UUMG) as UUMG_x000d__x000a_FROM HCFSHAREDTABLES.ACOMemberMonthsRatesV_x000d__x000a_WHERE 1=1_x000d__x000a__x0009_and PaidEndCYMnth &gt;= '2018-01'_x000d__x000a_GROUP BY_x000d__x000a__x0009_1,2,3"/>
  </connection>
</connections>
</file>

<file path=xl/sharedStrings.xml><?xml version="1.0" encoding="utf-8"?>
<sst xmlns="http://schemas.openxmlformats.org/spreadsheetml/2006/main" count="410" uniqueCount="174">
  <si>
    <t>Healthy U</t>
  </si>
  <si>
    <t>Molina</t>
  </si>
  <si>
    <t>Health Choice Utah</t>
  </si>
  <si>
    <t>Select Health</t>
  </si>
  <si>
    <t>Ensure all payments are made and reconcile with the amount directed to pay (Payment amount will highlight pink until it matches the Directed Payment)</t>
  </si>
  <si>
    <t>Download this file from the state website each period</t>
  </si>
  <si>
    <t>Instructions for ACO</t>
  </si>
  <si>
    <t>Email spreadsheet to the Utah Department of Health (medicaiddirectedpayments@utah.gov) within 30 days of the end of the directed payment period.</t>
  </si>
  <si>
    <t>2018-12</t>
  </si>
  <si>
    <t>2019-01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</si>
  <si>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</si>
  <si>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</si>
  <si>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</si>
  <si>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</si>
  <si>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</si>
  <si>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</si>
  <si>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</si>
  <si>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</si>
  <si>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</si>
  <si>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</si>
  <si>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</si>
  <si>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Directed Payment</t>
  </si>
  <si>
    <t>Payment Amount</t>
  </si>
  <si>
    <t>Paid Date</t>
  </si>
  <si>
    <t>Claim ID / Check Number</t>
  </si>
  <si>
    <t>Pmt Month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</si>
  <si>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</si>
  <si>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</si>
  <si>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</si>
  <si>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</si>
  <si>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</si>
  <si>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</si>
  <si>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</si>
  <si>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</si>
  <si>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</si>
  <si>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</si>
  <si>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</si>
  <si>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Record the Payment Amount in column D, J, P, or V</t>
  </si>
  <si>
    <t>Record the Paid Date in column E, K, Q, or W</t>
  </si>
  <si>
    <t>Record the payment Reference Number in column F, L, R, or X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</si>
  <si>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</si>
  <si>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</si>
  <si>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</si>
  <si>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</si>
  <si>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</si>
  <si>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</si>
  <si>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</si>
  <si>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</si>
  <si>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</si>
  <si>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</si>
  <si>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</si>
  <si>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</si>
  <si>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Pay each UUMG the amount shown on the ACO Pmt tab for the columns (C, I, O, or U)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</si>
  <si>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</si>
  <si>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</si>
  <si>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</si>
  <si>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</si>
  <si>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</si>
  <si>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</si>
  <si>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</si>
  <si>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</si>
  <si>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</si>
  <si>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</si>
  <si>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</si>
  <si>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</si>
  <si>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EJ00446010</t>
  </si>
  <si>
    <t>A# 923474</t>
  </si>
  <si>
    <t>Check# 354600</t>
  </si>
  <si>
    <t>EFT000026232</t>
  </si>
  <si>
    <t>EFT000027131</t>
  </si>
  <si>
    <t>EJ00447546</t>
  </si>
  <si>
    <t xml:space="preserve">215BH100067Z2839  </t>
  </si>
  <si>
    <t>216EJ15201JA2P13</t>
  </si>
  <si>
    <t>EFT000027464</t>
  </si>
  <si>
    <t>EJ00452833</t>
  </si>
  <si>
    <t>EJ00459261</t>
  </si>
  <si>
    <t>EFT000028878</t>
  </si>
  <si>
    <t>ACH 1002702</t>
  </si>
  <si>
    <t>218PB3934FU12G58</t>
  </si>
  <si>
    <t>219GD4454I403012</t>
  </si>
  <si>
    <t>EJ00462257</t>
  </si>
  <si>
    <t>EFT000029245</t>
  </si>
  <si>
    <t>EJ00473827</t>
  </si>
  <si>
    <t>A# 1005477</t>
  </si>
  <si>
    <t>EFT000030001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</si>
  <si>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</si>
  <si>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</si>
  <si>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</si>
  <si>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</si>
  <si>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</si>
  <si>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</si>
  <si>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</si>
  <si>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</si>
  <si>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</si>
  <si>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</si>
  <si>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</si>
  <si>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</si>
  <si>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Copy and paste to ACO Pmts tab for each new year</t>
  </si>
  <si>
    <t>221BC0816KYH2Z11</t>
  </si>
  <si>
    <t>A#1021929</t>
  </si>
  <si>
    <t>EFT000030385</t>
  </si>
  <si>
    <t>EJ00480777</t>
  </si>
  <si>
    <t>ACH # 1027732</t>
  </si>
  <si>
    <t>EFT000030812</t>
  </si>
  <si>
    <t>EJHP348021</t>
  </si>
  <si>
    <t>EJHP348121</t>
  </si>
  <si>
    <t>222AL5744JRP1O66</t>
  </si>
  <si>
    <t>21BOH0437NRU2W11</t>
  </si>
  <si>
    <t>EJ00490124</t>
  </si>
  <si>
    <t>EFT000031255</t>
  </si>
  <si>
    <t>EFT000031681</t>
  </si>
  <si>
    <t>223EB1815LIV0M36</t>
  </si>
  <si>
    <t>224BB2525HUX2O01</t>
  </si>
  <si>
    <t>225BH4319C3X0Y33</t>
  </si>
  <si>
    <t>EJ00494140</t>
  </si>
  <si>
    <t>ACH-1093767</t>
  </si>
  <si>
    <t>EFT000032075</t>
  </si>
  <si>
    <t>ACH-1098881</t>
  </si>
  <si>
    <t>226DD4955KH52894</t>
  </si>
  <si>
    <t xml:space="preserve">2285B2326JJ52G94  </t>
  </si>
  <si>
    <t>22MC00469LF2H86</t>
  </si>
  <si>
    <t>2267D3721HR42N71</t>
  </si>
  <si>
    <t>EJ00500971</t>
  </si>
  <si>
    <t>EJ00503272</t>
  </si>
  <si>
    <t>EJ00510884</t>
  </si>
  <si>
    <t>EJ00515170</t>
  </si>
  <si>
    <t>ACH# 1109748</t>
  </si>
  <si>
    <t>ACH# 1114615</t>
  </si>
  <si>
    <t>EFT000032516</t>
  </si>
  <si>
    <t>EFT000032863</t>
  </si>
  <si>
    <t>EFT000033314</t>
  </si>
  <si>
    <t>EFT000033804</t>
  </si>
  <si>
    <t>EJ00520617</t>
  </si>
  <si>
    <t>ACH# 1138564</t>
  </si>
  <si>
    <t>EFT000034334</t>
  </si>
  <si>
    <t>229QD415642O2B46</t>
  </si>
  <si>
    <t>EFT000034778</t>
  </si>
  <si>
    <t>ACH# 1145079</t>
  </si>
  <si>
    <t>ACH# 1052075</t>
  </si>
  <si>
    <t>ACH# 1063132</t>
  </si>
  <si>
    <t>22B7H3341C7Q2562</t>
  </si>
  <si>
    <t>EJ00525926</t>
  </si>
  <si>
    <t>ACH# 1149616</t>
  </si>
  <si>
    <t>EJ00530223</t>
  </si>
  <si>
    <t>EFT000035082</t>
  </si>
  <si>
    <t>22BSD57506TV3056</t>
  </si>
  <si>
    <t>EJ00533904</t>
  </si>
  <si>
    <t xml:space="preserve"> 22CTD4427GM51R94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</si>
  <si>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</si>
  <si>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</si>
  <si>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</si>
  <si>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</si>
  <si>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</si>
  <si>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</si>
  <si>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</si>
  <si>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</si>
  <si>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</si>
  <si>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</si>
  <si>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</si>
  <si>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</si>
  <si>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EFT000035467</t>
  </si>
  <si>
    <t>ACH# 1158768</t>
  </si>
  <si>
    <t xml:space="preserve"> EJ00537935</t>
  </si>
  <si>
    <t>EFT000035883</t>
  </si>
  <si>
    <t>ACH# 1164566</t>
  </si>
  <si>
    <t>20230210B6B7HU3R017280</t>
  </si>
  <si>
    <t>232LE5027J8K0576</t>
  </si>
  <si>
    <t>EJ00542555</t>
  </si>
  <si>
    <t>EFT000036359</t>
  </si>
  <si>
    <t>ACH# 1170525</t>
  </si>
  <si>
    <t xml:space="preserve">233FG49237FT2X11 </t>
  </si>
  <si>
    <t>EFT000036815</t>
  </si>
  <si>
    <t>ACH# 1176388</t>
  </si>
  <si>
    <t xml:space="preserve"> EJ00550111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</si>
</sst>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0;;"/>
    <numFmt numFmtId="165" formatCode="_(&quot;$&quot;* #,##0.00_);_(&quot;$&quot;* \(#,##0.00\);;"/>
    <numFmt numFmtId="166" formatCode="_(&quot;$&quot;* #,##0.00_);_(&quot;$&quot;* \(#,##0.00\);"/>
    <numFmt numFmtId="167" formatCode="&quot;$&quot;#,##0.00"/>
    <numFmt numFmtId="168" formatCode="mm/dd/yyyy"/>
  </numFmts>
  <fonts count="1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3F3F76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4.9989318521683403E-2"/>
      </right>
      <top style="thin">
        <color auto="1"/>
      </top>
      <bottom style="thin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auto="1"/>
      </top>
      <bottom style="thin">
        <color auto="1"/>
      </bottom>
      <diagonal/>
    </border>
    <border>
      <left style="thin">
        <color theme="0" tint="-4.9989318521683403E-2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4.9989318521683403E-2"/>
      </right>
      <top style="thin">
        <color auto="1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auto="1"/>
      </top>
      <bottom style="medium">
        <color indexed="64"/>
      </bottom>
      <diagonal/>
    </border>
    <border>
      <left style="thin">
        <color theme="0" tint="-4.9989318521683403E-2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auto="1"/>
      </top>
      <bottom/>
      <diagonal/>
    </border>
    <border>
      <left style="thin">
        <color theme="0" tint="-4.9989318521683403E-2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7" fillId="0" borderId="0"/>
    <xf numFmtId="44" fontId="9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2" borderId="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Protection="1">
      <protection hidden="1"/>
    </xf>
    <xf numFmtId="0" fontId="0" fillId="0" borderId="0" xfId="0" applyProtection="1"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quotePrefix="1"/>
    <xf numFmtId="0" fontId="0" fillId="3" borderId="0" xfId="0" quotePrefix="1" applyFill="1"/>
    <xf numFmtId="165" fontId="0" fillId="0" borderId="16" xfId="2" applyNumberFormat="1" applyFont="1" applyBorder="1" applyProtection="1">
      <protection hidden="1"/>
    </xf>
    <xf numFmtId="0" fontId="0" fillId="0" borderId="16" xfId="0" applyBorder="1" applyProtection="1">
      <protection hidden="1"/>
    </xf>
    <xf numFmtId="0" fontId="0" fillId="0" borderId="17" xfId="0" applyBorder="1"/>
    <xf numFmtId="164" fontId="0" fillId="0" borderId="18" xfId="0" applyNumberFormat="1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168" fontId="0" fillId="0" borderId="0" xfId="0" applyNumberFormat="1" applyAlignment="1" applyProtection="1">
      <alignment horizontal="center"/>
      <protection hidden="1"/>
    </xf>
    <xf numFmtId="168" fontId="0" fillId="0" borderId="0" xfId="0" applyNumberFormat="1" applyAlignment="1">
      <alignment horizontal="center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168" fontId="6" fillId="0" borderId="2" xfId="0" applyNumberFormat="1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166" fontId="9" fillId="0" borderId="9" xfId="2" applyNumberFormat="1" applyFont="1" applyBorder="1" applyAlignment="1" applyProtection="1">
      <alignment horizontal="center" vertical="center" wrapText="1"/>
      <protection hidden="1"/>
    </xf>
    <xf numFmtId="165" fontId="9" fillId="0" borderId="9" xfId="2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165" fontId="9" fillId="0" borderId="14" xfId="2" applyNumberFormat="1" applyFont="1" applyBorder="1" applyAlignment="1" applyProtection="1">
      <alignment horizontal="center" vertical="center" wrapText="1"/>
      <protection hidden="1"/>
    </xf>
    <xf numFmtId="165" fontId="9" fillId="0" borderId="9" xfId="2" applyNumberFormat="1" applyFont="1" applyBorder="1" applyAlignment="1" applyProtection="1">
      <alignment horizontal="center" vertical="center" wrapText="1"/>
      <protection locked="0" hidden="1"/>
    </xf>
    <xf numFmtId="168" fontId="0" fillId="0" borderId="14" xfId="0" applyNumberFormat="1" applyBorder="1" applyAlignment="1" applyProtection="1">
      <alignment horizontal="center" vertical="center" wrapText="1"/>
      <protection locked="0" hidden="1"/>
    </xf>
    <xf numFmtId="0" fontId="0" fillId="0" borderId="15" xfId="0" applyBorder="1" applyAlignment="1" applyProtection="1">
      <alignment horizontal="center" vertical="center" wrapText="1"/>
      <protection locked="0" hidden="1"/>
    </xf>
    <xf numFmtId="165" fontId="9" fillId="0" borderId="14" xfId="2" applyNumberFormat="1" applyFont="1" applyBorder="1" applyAlignment="1" applyProtection="1">
      <alignment horizontal="center" vertical="center" wrapText="1"/>
      <protection locked="0" hidden="1"/>
    </xf>
    <xf numFmtId="0" fontId="0" fillId="0" borderId="11" xfId="0" applyBorder="1" applyAlignment="1" applyProtection="1">
      <alignment horizontal="center" vertical="center" wrapText="1"/>
      <protection hidden="1"/>
    </xf>
    <xf numFmtId="165" fontId="9" fillId="0" borderId="12" xfId="2" applyNumberFormat="1" applyFont="1" applyBorder="1" applyAlignment="1" applyProtection="1">
      <alignment horizontal="center" vertical="center" wrapText="1"/>
      <protection hidden="1"/>
    </xf>
    <xf numFmtId="165" fontId="9" fillId="0" borderId="12" xfId="2" applyNumberFormat="1" applyFont="1" applyBorder="1" applyAlignment="1" applyProtection="1">
      <alignment horizontal="center" vertical="center" wrapText="1"/>
      <protection locked="0" hidden="1"/>
    </xf>
    <xf numFmtId="168" fontId="0" fillId="0" borderId="12" xfId="0" applyNumberFormat="1" applyBorder="1" applyAlignment="1" applyProtection="1">
      <alignment horizontal="center" vertical="center"/>
      <protection locked="0" hidden="1"/>
    </xf>
    <xf numFmtId="0" fontId="0" fillId="0" borderId="13" xfId="0" applyBorder="1" applyAlignment="1" applyProtection="1">
      <alignment vertical="center"/>
      <protection locked="0" hidden="1"/>
    </xf>
    <xf numFmtId="0" fontId="0" fillId="0" borderId="0" xfId="0" applyAlignment="1" applyProtection="1">
      <alignment vertical="center"/>
      <protection locked="0" hidden="1"/>
    </xf>
    <xf numFmtId="164" fontId="0" fillId="0" borderId="18" xfId="0" applyNumberFormat="1" applyBorder="1" applyAlignment="1" applyProtection="1">
      <alignment vertical="center"/>
      <protection hidden="1"/>
    </xf>
    <xf numFmtId="165" fontId="0" fillId="0" borderId="16" xfId="2" applyNumberFormat="1" applyFont="1" applyBorder="1" applyAlignment="1" applyProtection="1">
      <alignment vertical="center"/>
      <protection hidden="1"/>
    </xf>
    <xf numFmtId="167" fontId="0" fillId="0" borderId="16" xfId="0" applyNumberFormat="1" applyBorder="1" applyAlignment="1" applyProtection="1">
      <alignment vertical="center"/>
      <protection locked="0" hidden="1"/>
    </xf>
    <xf numFmtId="168" fontId="0" fillId="0" borderId="16" xfId="0" applyNumberFormat="1" applyBorder="1" applyAlignment="1" applyProtection="1">
      <alignment horizontal="center" vertical="center"/>
      <protection locked="0" hidden="1"/>
    </xf>
    <xf numFmtId="0" fontId="0" fillId="0" borderId="19" xfId="0" applyBorder="1" applyAlignment="1" applyProtection="1">
      <alignment vertical="center"/>
      <protection locked="0" hidden="1"/>
    </xf>
    <xf numFmtId="0" fontId="0" fillId="0" borderId="0" xfId="0" applyAlignment="1" applyProtection="1">
      <alignment vertical="center"/>
      <protection hidden="1"/>
    </xf>
    <xf numFmtId="167" fontId="0" fillId="0" borderId="16" xfId="2" applyNumberFormat="1" applyFont="1" applyBorder="1" applyAlignment="1" applyProtection="1">
      <alignment vertical="center"/>
      <protection hidden="1"/>
    </xf>
    <xf numFmtId="0" fontId="0" fillId="0" borderId="20" xfId="0" applyBorder="1" applyAlignment="1">
      <alignment vertical="center"/>
    </xf>
    <xf numFmtId="167" fontId="0" fillId="0" borderId="17" xfId="0" applyNumberFormat="1" applyBorder="1" applyAlignment="1">
      <alignment vertical="center"/>
    </xf>
    <xf numFmtId="167" fontId="0" fillId="0" borderId="17" xfId="0" applyNumberFormat="1" applyBorder="1" applyAlignment="1" applyProtection="1">
      <alignment vertical="center"/>
      <protection locked="0"/>
    </xf>
    <xf numFmtId="168" fontId="0" fillId="0" borderId="17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22" xfId="0" applyBorder="1" applyAlignment="1">
      <alignment vertical="center"/>
    </xf>
    <xf numFmtId="167" fontId="0" fillId="0" borderId="23" xfId="0" applyNumberFormat="1" applyBorder="1" applyAlignment="1">
      <alignment vertical="center"/>
    </xf>
    <xf numFmtId="167" fontId="0" fillId="0" borderId="23" xfId="0" applyNumberFormat="1" applyBorder="1" applyAlignment="1" applyProtection="1">
      <alignment vertical="center"/>
      <protection locked="0"/>
    </xf>
    <xf numFmtId="168" fontId="0" fillId="0" borderId="23" xfId="0" applyNumberForma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 hidden="1"/>
    </xf>
    <xf numFmtId="0" fontId="0" fillId="0" borderId="19" xfId="0" applyBorder="1" applyAlignment="1" applyProtection="1">
      <alignment horizontal="center" vertical="center"/>
      <protection locked="0" hidden="1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 hidden="1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168" fontId="0" fillId="0" borderId="9" xfId="0" applyNumberFormat="1" applyBorder="1" applyAlignment="1" applyProtection="1">
      <alignment horizontal="center" vertical="center" wrapText="1"/>
      <protection locked="0" hidden="1"/>
    </xf>
    <xf numFmtId="0" fontId="0" fillId="0" borderId="10" xfId="0" applyBorder="1" applyAlignment="1" applyProtection="1">
      <alignment horizontal="center" vertical="center" wrapText="1"/>
      <protection locked="0" hidden="1"/>
    </xf>
    <xf numFmtId="14" fontId="0" fillId="0" borderId="9" xfId="0" applyNumberFormat="1" applyBorder="1" applyAlignment="1" applyProtection="1">
      <alignment horizontal="center" vertical="center" wrapText="1"/>
      <protection locked="0" hidden="1"/>
    </xf>
    <xf numFmtId="14" fontId="0" fillId="0" borderId="14" xfId="0" applyNumberFormat="1" applyBorder="1" applyAlignment="1" applyProtection="1">
      <alignment horizontal="center" vertical="center" wrapText="1"/>
      <protection locked="0" hidden="1"/>
    </xf>
    <xf numFmtId="0" fontId="10" fillId="4" borderId="3" xfId="0" applyFont="1" applyFill="1" applyBorder="1" applyAlignment="1" applyProtection="1">
      <alignment horizontal="center" vertical="center"/>
      <protection hidden="1"/>
    </xf>
    <xf numFmtId="0" fontId="10" fillId="4" borderId="4" xfId="0" applyFont="1" applyFill="1" applyBorder="1" applyAlignment="1" applyProtection="1">
      <alignment horizontal="center" vertical="center"/>
      <protection hidden="1"/>
    </xf>
    <xf numFmtId="0" fontId="10" fillId="4" borderId="5" xfId="0" applyFont="1" applyFill="1" applyBorder="1" applyAlignment="1" applyProtection="1">
      <alignment horizontal="center" vertical="center"/>
      <protection hidden="1"/>
    </xf>
  </cellXfs>
  <cellStyles count="43">
    <cellStyle name="Currency" xfId="2" builtinId="4"/>
    <cellStyle name="Input 2" xfId="27" xr:uid="{9783018F-7469-4D51-A970-2B579D2263D6}"/>
    <cellStyle name="Normal" xfId="0" builtinId="0"/>
    <cellStyle name="Normal 2" xfId="1" xr:uid="{00000000-0005-0000-0000-000003000000}"/>
    <cellStyle name="Normal 2 2" xfId="3" xr:uid="{00000000-0005-0000-0000-000003000000}"/>
    <cellStyle name="Normal 2 2 2" xfId="5" xr:uid="{00000000-0005-0000-0000-000003000000}"/>
    <cellStyle name="Normal 2 2 2 2" xfId="9" xr:uid="{FE46877A-1DCB-4DA1-804D-A70978498508}"/>
    <cellStyle name="Normal 2 2 2 2 2" xfId="17" xr:uid="{7D84F5F6-DAC9-4983-8A2D-CA3D2F74B6E7}"/>
    <cellStyle name="Normal 2 2 2 2 2 2" xfId="42" xr:uid="{5312D00E-0042-4935-9FF6-6D0626D55D78}"/>
    <cellStyle name="Normal 2 2 2 2 3" xfId="34" xr:uid="{EFCEDDDC-AEE5-4B11-9BF8-9EE8455E4DC8}"/>
    <cellStyle name="Normal 2 2 2 2 4" xfId="25" xr:uid="{8560A3A7-BE9C-439F-BB06-F801E8DE14D7}"/>
    <cellStyle name="Normal 2 2 2 3" xfId="13" xr:uid="{01B9368F-FB2C-44BF-BC58-B41091AE639D}"/>
    <cellStyle name="Normal 2 2 2 3 2" xfId="38" xr:uid="{FAC11871-E692-4217-8C36-40E83FB80E59}"/>
    <cellStyle name="Normal 2 2 2 4" xfId="30" xr:uid="{E0B5E749-E076-4F79-B6DD-1D218A0321E1}"/>
    <cellStyle name="Normal 2 2 2 5" xfId="21" xr:uid="{E4F4FA1F-AA7F-4F13-B366-9CCE9A796DA2}"/>
    <cellStyle name="Normal 2 2 3" xfId="7" xr:uid="{6C97D340-4591-4141-8B62-4DC346433CCE}"/>
    <cellStyle name="Normal 2 2 3 2" xfId="15" xr:uid="{7E4A1FA9-E580-4F7D-AB3E-A104ECA7E032}"/>
    <cellStyle name="Normal 2 2 3 2 2" xfId="40" xr:uid="{D4C8B1B7-BB3F-487B-A9B2-FECF937451F4}"/>
    <cellStyle name="Normal 2 2 3 3" xfId="32" xr:uid="{C5E5B143-E4EC-4628-8EEE-75EDDD749222}"/>
    <cellStyle name="Normal 2 2 3 4" xfId="23" xr:uid="{BE13A490-02CF-48F4-B3D7-9CBDE787DEEA}"/>
    <cellStyle name="Normal 2 2 4" xfId="11" xr:uid="{8124CE5D-2D40-4D18-B8A8-C39340C94305}"/>
    <cellStyle name="Normal 2 2 4 2" xfId="36" xr:uid="{9D0D423C-243B-4255-9263-271A982D38C3}"/>
    <cellStyle name="Normal 2 2 5" xfId="28" xr:uid="{42A607D7-FEEE-4CB1-8AD9-59B605967A8A}"/>
    <cellStyle name="Normal 2 2 6" xfId="19" xr:uid="{DE9F366A-0D5C-4761-AECB-983C2182638A}"/>
    <cellStyle name="Normal 2 3" xfId="4" xr:uid="{00000000-0005-0000-0000-000003000000}"/>
    <cellStyle name="Normal 2 3 2" xfId="8" xr:uid="{CBDC1FBC-06BB-467B-A90C-0A26C57C98FB}"/>
    <cellStyle name="Normal 2 3 2 2" xfId="16" xr:uid="{4632EEAA-0665-431D-9726-D71EE620D476}"/>
    <cellStyle name="Normal 2 3 2 2 2" xfId="41" xr:uid="{D0A4E4CF-AB26-4AFB-8096-ADCB97D78624}"/>
    <cellStyle name="Normal 2 3 2 3" xfId="33" xr:uid="{D8D7A1D5-F6C7-4CF4-84EE-C27E03E08066}"/>
    <cellStyle name="Normal 2 3 2 4" xfId="24" xr:uid="{EEACED1F-AFCD-4329-8CA5-540EBC0C15D4}"/>
    <cellStyle name="Normal 2 3 3" xfId="12" xr:uid="{77F27751-CAB2-4567-8DE5-73047C45698C}"/>
    <cellStyle name="Normal 2 3 3 2" xfId="37" xr:uid="{C0E825E4-B1F9-4C40-AF4B-535114FF1310}"/>
    <cellStyle name="Normal 2 3 4" xfId="29" xr:uid="{2DA11CE6-835A-44C3-8D4D-39972B306729}"/>
    <cellStyle name="Normal 2 3 5" xfId="20" xr:uid="{7580D0CA-2A3C-4D04-8EE8-7CFCF63DDFEB}"/>
    <cellStyle name="Normal 2 4" xfId="6" xr:uid="{36671AED-F57B-44FC-97CD-52A28F546029}"/>
    <cellStyle name="Normal 2 4 2" xfId="14" xr:uid="{713779BA-FFB4-4408-BA59-AA1FFD175E56}"/>
    <cellStyle name="Normal 2 4 2 2" xfId="39" xr:uid="{ACBAB71A-5C4B-4534-8E92-C84214FDAD1E}"/>
    <cellStyle name="Normal 2 4 3" xfId="31" xr:uid="{DD303731-53BE-433A-9C60-63A90CA9086A}"/>
    <cellStyle name="Normal 2 4 4" xfId="22" xr:uid="{5A87CFCA-511E-401A-877E-9293EFD3C600}"/>
    <cellStyle name="Normal 2 5" xfId="10" xr:uid="{91D0252B-E799-4781-BCBE-79E7A4B687FD}"/>
    <cellStyle name="Normal 2 5 2" xfId="35" xr:uid="{DA45E14F-DE31-421B-A236-FB196275929C}"/>
    <cellStyle name="Normal 2 6" xfId="26" xr:uid="{F4BF8678-F6B8-4777-B01B-A0384565D9C8}"/>
    <cellStyle name="Normal 2 7" xfId="18" xr:uid="{CCE607BB-AF3F-4574-86C1-F7D0C751922B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DHHS Colo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74747"/>
      </a:accent1>
      <a:accent2>
        <a:srgbClr val="490F52"/>
      </a:accent2>
      <a:accent3>
        <a:srgbClr val="0A0C4A"/>
      </a:accent3>
      <a:accent4>
        <a:srgbClr val="1AA1B7"/>
      </a:accent4>
      <a:accent5>
        <a:srgbClr val="23A595"/>
      </a:accent5>
      <a:accent6>
        <a:srgbClr val="FFC112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/>
  </sheetPr>
  <dimension ref="A1:G73"/>
  <sheetViews>
    <sheetView showGridLines="0" zoomScaleNormal="100" workbookViewId="0">
      <selection activeCell="D7" sqref="D7"/>
    </sheetView>
  </sheetViews>
  <sheetFormatPr defaultRowHeight="12.75" x14ac:dyDescent="0.2"/>
  <cols>
    <col min="1" max="1" width="3" bestFit="1" customWidth="1"/>
    <col min="2" max="2" width="82.28515625" customWidth="1"/>
  </cols>
  <sheetData>
    <row r="1" spans="1:2" x14ac:dyDescent="0.2">
      <c r="A1" s="3" t="s">
        <v>6</v>
      </c>
      <c r="B1" s="1"/>
    </row>
    <row r="2" spans="1:2" x14ac:dyDescent="0.2">
      <c r="A2" s="3"/>
      <c r="B2" s="1"/>
    </row>
    <row r="3" spans="1:2" x14ac:dyDescent="0.2">
      <c r="A3" s="3"/>
      <c r="B3" s="1"/>
    </row>
    <row r="4" spans="1:2" x14ac:dyDescent="0.2">
      <c r="A4" s="2">
        <v>1</v>
      </c>
      <c r="B4" s="1" t="s">
        <v>5</v>
      </c>
    </row>
    <row r="5" spans="1:2" x14ac:dyDescent="0.2">
      <c r="A5" s="2">
        <v>2</v>
      </c>
      <c r="B5" s="1" t="s">
        <v>52</v>
      </c>
    </row>
    <row r="6" spans="1:2" x14ac:dyDescent="0.2">
      <c r="A6" s="2">
        <v>3</v>
      </c>
      <c r="B6" s="1" t="s">
        <v>37</v>
      </c>
    </row>
    <row r="7" spans="1:2" x14ac:dyDescent="0.2">
      <c r="A7" s="2">
        <v>4</v>
      </c>
      <c r="B7" s="1" t="s">
        <v>38</v>
      </c>
    </row>
    <row r="8" spans="1:2" x14ac:dyDescent="0.2">
      <c r="A8" s="2">
        <v>5</v>
      </c>
      <c r="B8" s="1" t="s">
        <v>39</v>
      </c>
    </row>
    <row r="9" spans="1:2" ht="25.5" x14ac:dyDescent="0.2">
      <c r="A9" s="2">
        <v>6</v>
      </c>
      <c r="B9" s="1" t="s">
        <v>4</v>
      </c>
    </row>
    <row r="10" spans="1:2" ht="25.5" x14ac:dyDescent="0.2">
      <c r="A10" s="2">
        <v>7</v>
      </c>
      <c r="B10" s="1" t="s">
        <v>7</v>
      </c>
    </row>
    <row r="49" spans="2:7" ht="13.5" thickBot="1" x14ac:dyDescent="0.25">
      <c r="C49" t="s">
        <v>97</v>
      </c>
    </row>
    <row r="50" spans="2:7" x14ac:dyDescent="0.2">
      <c r="B50" s="9" t="s">
        <v>85</v>
      </c>
      <c r="C50" s="13" t="str">
        <f>B50</f>
        <v>2022-01</v>
      </c>
      <c r="D50" s="10"/>
      <c r="E50" s="11"/>
      <c r="F50" s="11"/>
      <c r="G50" s="14"/>
    </row>
    <row r="51" spans="2:7" x14ac:dyDescent="0.2">
      <c r="B51" s="8" t="str">
        <f>LEFT(B50,4)&amp;"-02"</f>
        <v>2022-02</v>
      </c>
      <c r="C51" s="15" t="str">
        <f t="shared" ref="C51:C73" si="0">B51</f>
        <v>2022-02</v>
      </c>
      <c r="D51" s="12"/>
      <c r="E51" s="12"/>
      <c r="F51" s="12"/>
      <c r="G51" s="16"/>
    </row>
    <row r="52" spans="2:7" x14ac:dyDescent="0.2">
      <c r="B52" s="8" t="str">
        <f>LEFT(B51,4)&amp;"-03"</f>
        <v>2022-03</v>
      </c>
      <c r="C52" s="15" t="str">
        <f t="shared" si="0"/>
        <v>2022-03</v>
      </c>
      <c r="D52" s="12"/>
      <c r="E52" s="12"/>
      <c r="F52" s="12"/>
      <c r="G52" s="16"/>
    </row>
    <row r="53" spans="2:7" x14ac:dyDescent="0.2">
      <c r="B53" s="8" t="str">
        <f>LEFT(B52,4)&amp;"-04"</f>
        <v>2022-04</v>
      </c>
      <c r="C53" s="15" t="str">
        <f t="shared" si="0"/>
        <v>2022-04</v>
      </c>
      <c r="D53" s="12"/>
      <c r="E53" s="12"/>
      <c r="F53" s="12"/>
      <c r="G53" s="16"/>
    </row>
    <row r="54" spans="2:7" x14ac:dyDescent="0.2">
      <c r="B54" s="8" t="str">
        <f>LEFT(B53,4)&amp;"-05"</f>
        <v>2022-05</v>
      </c>
      <c r="C54" s="15" t="str">
        <f t="shared" si="0"/>
        <v>2022-05</v>
      </c>
      <c r="D54" s="12"/>
      <c r="E54" s="12"/>
      <c r="F54" s="12"/>
      <c r="G54" s="16"/>
    </row>
    <row r="55" spans="2:7" x14ac:dyDescent="0.2">
      <c r="B55" s="8" t="str">
        <f>LEFT(B54,4)&amp;"-06"</f>
        <v>2022-06</v>
      </c>
      <c r="C55" s="15" t="str">
        <f t="shared" si="0"/>
        <v>2022-06</v>
      </c>
      <c r="D55" s="12"/>
      <c r="E55" s="12"/>
      <c r="F55" s="12"/>
      <c r="G55" s="16"/>
    </row>
    <row r="56" spans="2:7" x14ac:dyDescent="0.2">
      <c r="B56" s="8" t="str">
        <f>LEFT(B55,4)&amp;"-07"</f>
        <v>2022-07</v>
      </c>
      <c r="C56" s="15" t="str">
        <f t="shared" si="0"/>
        <v>2022-07</v>
      </c>
      <c r="D56" s="12"/>
      <c r="E56" s="12"/>
      <c r="F56" s="12"/>
      <c r="G56" s="16"/>
    </row>
    <row r="57" spans="2:7" x14ac:dyDescent="0.2">
      <c r="B57" s="8" t="str">
        <f>LEFT(B56,4)&amp;"-08"</f>
        <v>2022-08</v>
      </c>
      <c r="C57" s="15" t="str">
        <f t="shared" si="0"/>
        <v>2022-08</v>
      </c>
      <c r="D57" s="12"/>
      <c r="E57" s="12"/>
      <c r="F57" s="12"/>
      <c r="G57" s="16"/>
    </row>
    <row r="58" spans="2:7" x14ac:dyDescent="0.2">
      <c r="B58" s="8" t="str">
        <f>LEFT(B57,4)&amp;"-09"</f>
        <v>2022-09</v>
      </c>
      <c r="C58" s="15" t="str">
        <f t="shared" si="0"/>
        <v>2022-09</v>
      </c>
      <c r="D58" s="12"/>
      <c r="E58" s="12"/>
      <c r="F58" s="12"/>
      <c r="G58" s="16"/>
    </row>
    <row r="59" spans="2:7" x14ac:dyDescent="0.2">
      <c r="B59" s="8" t="str">
        <f>LEFT(B58,4)&amp;"-10"</f>
        <v>2022-10</v>
      </c>
      <c r="C59" s="15" t="str">
        <f t="shared" si="0"/>
        <v>2022-10</v>
      </c>
      <c r="D59" s="12"/>
      <c r="E59" s="12"/>
      <c r="F59" s="12"/>
      <c r="G59" s="16"/>
    </row>
    <row r="60" spans="2:7" x14ac:dyDescent="0.2">
      <c r="B60" s="8" t="str">
        <f>LEFT(B59,4)&amp;"-11"</f>
        <v>2022-11</v>
      </c>
      <c r="C60" s="15" t="str">
        <f t="shared" si="0"/>
        <v>2022-11</v>
      </c>
      <c r="D60" s="12"/>
      <c r="E60" s="12"/>
      <c r="F60" s="12"/>
      <c r="G60" s="16"/>
    </row>
    <row r="61" spans="2:7" ht="13.5" thickBot="1" x14ac:dyDescent="0.25">
      <c r="B61" s="8" t="str">
        <f>LEFT(B60,4)&amp;"-12"</f>
        <v>2022-12</v>
      </c>
      <c r="C61" s="17" t="str">
        <f t="shared" si="0"/>
        <v>2022-12</v>
      </c>
      <c r="D61" s="18"/>
      <c r="E61" s="18"/>
      <c r="F61" s="18"/>
      <c r="G61" s="19"/>
    </row>
    <row r="62" spans="2:7" x14ac:dyDescent="0.2">
      <c r="B62" s="9" t="s">
        <v>148</v>
      </c>
      <c r="C62" s="13" t="str">
        <f>B62</f>
        <v>2023-01</v>
      </c>
      <c r="D62" s="10"/>
      <c r="E62" s="11"/>
      <c r="F62" s="11"/>
      <c r="G62" s="14"/>
    </row>
    <row r="63" spans="2:7" x14ac:dyDescent="0.2">
      <c r="B63" s="8" t="str">
        <f>LEFT(B62,4)&amp;"-02"</f>
        <v>2023-02</v>
      </c>
      <c r="C63" s="15" t="str">
        <f t="shared" si="0"/>
        <v>2023-02</v>
      </c>
      <c r="D63" s="12"/>
      <c r="E63" s="12"/>
      <c r="F63" s="12"/>
      <c r="G63" s="16"/>
    </row>
    <row r="64" spans="2:7" x14ac:dyDescent="0.2">
      <c r="B64" s="8" t="str">
        <f>LEFT(B63,4)&amp;"-03"</f>
        <v>2023-03</v>
      </c>
      <c r="C64" s="15" t="str">
        <f t="shared" si="0"/>
        <v>2023-03</v>
      </c>
      <c r="D64" s="12"/>
      <c r="E64" s="12"/>
      <c r="F64" s="12"/>
      <c r="G64" s="16"/>
    </row>
    <row r="65" spans="2:7" x14ac:dyDescent="0.2">
      <c r="B65" s="8" t="str">
        <f>LEFT(B64,4)&amp;"-04"</f>
        <v>2023-04</v>
      </c>
      <c r="C65" s="15" t="str">
        <f t="shared" si="0"/>
        <v>2023-04</v>
      </c>
      <c r="D65" s="12"/>
      <c r="E65" s="12"/>
      <c r="F65" s="12"/>
      <c r="G65" s="16"/>
    </row>
    <row r="66" spans="2:7" x14ac:dyDescent="0.2">
      <c r="B66" s="8" t="str">
        <f>LEFT(B65,4)&amp;"-05"</f>
        <v>2023-05</v>
      </c>
      <c r="C66" s="15" t="str">
        <f t="shared" si="0"/>
        <v>2023-05</v>
      </c>
      <c r="D66" s="12"/>
      <c r="E66" s="12"/>
      <c r="F66" s="12"/>
      <c r="G66" s="16"/>
    </row>
    <row r="67" spans="2:7" x14ac:dyDescent="0.2">
      <c r="B67" s="8" t="str">
        <f>LEFT(B66,4)&amp;"-06"</f>
        <v>2023-06</v>
      </c>
      <c r="C67" s="15" t="str">
        <f t="shared" si="0"/>
        <v>2023-06</v>
      </c>
      <c r="D67" s="12"/>
      <c r="E67" s="12"/>
      <c r="F67" s="12"/>
      <c r="G67" s="16"/>
    </row>
    <row r="68" spans="2:7" x14ac:dyDescent="0.2">
      <c r="B68" s="8" t="str">
        <f>LEFT(B67,4)&amp;"-07"</f>
        <v>2023-07</v>
      </c>
      <c r="C68" s="15" t="str">
        <f t="shared" si="0"/>
        <v>2023-07</v>
      </c>
      <c r="D68" s="12"/>
      <c r="E68" s="12"/>
      <c r="F68" s="12"/>
      <c r="G68" s="16"/>
    </row>
    <row r="69" spans="2:7" x14ac:dyDescent="0.2">
      <c r="B69" s="8" t="str">
        <f>LEFT(B68,4)&amp;"-08"</f>
        <v>2023-08</v>
      </c>
      <c r="C69" s="15" t="str">
        <f t="shared" si="0"/>
        <v>2023-08</v>
      </c>
      <c r="D69" s="12"/>
      <c r="E69" s="12"/>
      <c r="F69" s="12"/>
      <c r="G69" s="16"/>
    </row>
    <row r="70" spans="2:7" x14ac:dyDescent="0.2">
      <c r="B70" s="8" t="str">
        <f>LEFT(B69,4)&amp;"-09"</f>
        <v>2023-09</v>
      </c>
      <c r="C70" s="15" t="str">
        <f t="shared" si="0"/>
        <v>2023-09</v>
      </c>
      <c r="D70" s="12"/>
      <c r="E70" s="12"/>
      <c r="F70" s="12"/>
      <c r="G70" s="16"/>
    </row>
    <row r="71" spans="2:7" x14ac:dyDescent="0.2">
      <c r="B71" s="8" t="str">
        <f>LEFT(B70,4)&amp;"-10"</f>
        <v>2023-10</v>
      </c>
      <c r="C71" s="15" t="str">
        <f t="shared" si="0"/>
        <v>2023-10</v>
      </c>
      <c r="D71" s="12"/>
      <c r="E71" s="12"/>
      <c r="F71" s="12"/>
      <c r="G71" s="16"/>
    </row>
    <row r="72" spans="2:7" x14ac:dyDescent="0.2">
      <c r="B72" s="8" t="str">
        <f>LEFT(B71,4)&amp;"-11"</f>
        <v>2023-11</v>
      </c>
      <c r="C72" s="15" t="str">
        <f t="shared" si="0"/>
        <v>2023-11</v>
      </c>
      <c r="D72" s="12"/>
      <c r="E72" s="12"/>
      <c r="F72" s="12"/>
      <c r="G72" s="16"/>
    </row>
    <row r="73" spans="2:7" ht="13.5" thickBot="1" x14ac:dyDescent="0.25">
      <c r="B73" s="8" t="str">
        <f>LEFT(B72,4)&amp;"-12"</f>
        <v>2023-12</v>
      </c>
      <c r="C73" s="17" t="str">
        <f t="shared" si="0"/>
        <v>2023-12</v>
      </c>
      <c r="D73" s="18"/>
      <c r="E73" s="18"/>
      <c r="F73" s="18"/>
      <c r="G73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X75"/>
  <sheetViews>
    <sheetView showGridLines="0" tabSelected="1" workbookViewId="0">
      <pane ySplit="3" topLeftCell="A52" activePane="bottomLeft" state="frozen"/>
      <selection activeCell="V47" sqref="V47"/>
      <selection pane="bottomLeft" activeCell="J64" sqref="J64"/>
    </sheetView>
  </sheetViews>
  <sheetFormatPr defaultRowHeight="12.75" outlineLevelCol="1" x14ac:dyDescent="0.2"/>
  <cols>
    <col min="1" max="1" width="1.42578125" customWidth="1"/>
    <col min="2" max="2" width="7.42578125" bestFit="1" customWidth="1" outlineLevel="1"/>
    <col min="3" max="4" width="14.28515625" customWidth="1" outlineLevel="1"/>
    <col min="5" max="5" width="10.5703125" style="21" customWidth="1" outlineLevel="1"/>
    <col min="6" max="6" width="19.28515625" customWidth="1" outlineLevel="1"/>
    <col min="7" max="7" width="1.42578125" customWidth="1"/>
    <col min="8" max="8" width="9.140625" customWidth="1" outlineLevel="1"/>
    <col min="9" max="10" width="14.28515625" customWidth="1" outlineLevel="1"/>
    <col min="11" max="11" width="11.42578125" customWidth="1" outlineLevel="1"/>
    <col min="12" max="12" width="13" customWidth="1" outlineLevel="1"/>
    <col min="13" max="13" width="1.42578125" customWidth="1"/>
    <col min="14" max="14" width="9.140625" customWidth="1" outlineLevel="1"/>
    <col min="15" max="16" width="14.28515625" customWidth="1" outlineLevel="1"/>
    <col min="17" max="17" width="11.42578125" customWidth="1" outlineLevel="1"/>
    <col min="18" max="18" width="14.140625" bestFit="1" customWidth="1" outlineLevel="1"/>
    <col min="19" max="19" width="1.42578125" customWidth="1"/>
    <col min="20" max="20" width="9.140625" customWidth="1" outlineLevel="1"/>
    <col min="21" max="22" width="14.28515625" customWidth="1" outlineLevel="1"/>
    <col min="23" max="23" width="11.42578125" customWidth="1" outlineLevel="1"/>
    <col min="24" max="24" width="14.42578125" customWidth="1" outlineLevel="1"/>
  </cols>
  <sheetData>
    <row r="1" spans="1:24" s="5" customFormat="1" ht="7.5" customHeight="1" thickBot="1" x14ac:dyDescent="0.25">
      <c r="A1" s="4"/>
      <c r="B1" s="4"/>
      <c r="E1" s="20"/>
    </row>
    <row r="2" spans="1:24" s="5" customFormat="1" x14ac:dyDescent="0.2">
      <c r="B2" s="73" t="s">
        <v>2</v>
      </c>
      <c r="C2" s="74"/>
      <c r="D2" s="74"/>
      <c r="E2" s="74"/>
      <c r="F2" s="75"/>
      <c r="G2" s="22"/>
      <c r="H2" s="73" t="s">
        <v>0</v>
      </c>
      <c r="I2" s="74"/>
      <c r="J2" s="74"/>
      <c r="K2" s="74"/>
      <c r="L2" s="75"/>
      <c r="M2" s="22"/>
      <c r="N2" s="73" t="s">
        <v>1</v>
      </c>
      <c r="O2" s="74"/>
      <c r="P2" s="74"/>
      <c r="Q2" s="74"/>
      <c r="R2" s="75"/>
      <c r="S2" s="22"/>
      <c r="T2" s="73" t="s">
        <v>3</v>
      </c>
      <c r="U2" s="74"/>
      <c r="V2" s="74"/>
      <c r="W2" s="74"/>
      <c r="X2" s="75"/>
    </row>
    <row r="3" spans="1:24" s="5" customFormat="1" ht="39" thickBot="1" x14ac:dyDescent="0.25">
      <c r="A3" s="6"/>
      <c r="B3" s="23" t="s">
        <v>25</v>
      </c>
      <c r="C3" s="24" t="s">
        <v>21</v>
      </c>
      <c r="D3" s="24" t="s">
        <v>22</v>
      </c>
      <c r="E3" s="25" t="s">
        <v>23</v>
      </c>
      <c r="F3" s="26" t="s">
        <v>24</v>
      </c>
      <c r="G3" s="27"/>
      <c r="H3" s="23" t="s">
        <v>25</v>
      </c>
      <c r="I3" s="24" t="s">
        <v>21</v>
      </c>
      <c r="J3" s="24" t="s">
        <v>22</v>
      </c>
      <c r="K3" s="24" t="s">
        <v>23</v>
      </c>
      <c r="L3" s="26" t="s">
        <v>24</v>
      </c>
      <c r="M3" s="27"/>
      <c r="N3" s="23" t="s">
        <v>25</v>
      </c>
      <c r="O3" s="24" t="s">
        <v>21</v>
      </c>
      <c r="P3" s="24" t="s">
        <v>22</v>
      </c>
      <c r="Q3" s="24" t="s">
        <v>23</v>
      </c>
      <c r="R3" s="26" t="s">
        <v>24</v>
      </c>
      <c r="S3" s="27"/>
      <c r="T3" s="23" t="s">
        <v>25</v>
      </c>
      <c r="U3" s="24" t="s">
        <v>21</v>
      </c>
      <c r="V3" s="24" t="s">
        <v>22</v>
      </c>
      <c r="W3" s="24" t="s">
        <v>23</v>
      </c>
      <c r="X3" s="26" t="s">
        <v>24</v>
      </c>
    </row>
    <row r="4" spans="1:24" s="5" customFormat="1" ht="25.5" hidden="1" x14ac:dyDescent="0.2">
      <c r="A4" s="6"/>
      <c r="B4" s="28" t="s">
        <v>10</v>
      </c>
      <c r="C4" s="29">
        <v>161012.35999999999</v>
      </c>
      <c r="D4" s="33">
        <v>161012.35999999999</v>
      </c>
      <c r="E4" s="69"/>
      <c r="F4" s="70"/>
      <c r="G4" s="31"/>
      <c r="H4" s="28" t="s">
        <v>10</v>
      </c>
      <c r="I4" s="29">
        <v>520504.06</v>
      </c>
      <c r="J4" s="33">
        <v>520504.06</v>
      </c>
      <c r="K4" s="71"/>
      <c r="L4" s="70"/>
      <c r="M4" s="31"/>
      <c r="N4" s="28" t="s">
        <v>10</v>
      </c>
      <c r="O4" s="29">
        <v>609554.23</v>
      </c>
      <c r="P4" s="33">
        <v>614444.73</v>
      </c>
      <c r="Q4" s="71"/>
      <c r="R4" s="70"/>
      <c r="S4" s="31"/>
      <c r="T4" s="28" t="s">
        <v>10</v>
      </c>
      <c r="U4" s="29">
        <v>923470.34</v>
      </c>
      <c r="V4" s="33">
        <v>923470.34</v>
      </c>
      <c r="W4" s="71"/>
      <c r="X4" s="70"/>
    </row>
    <row r="5" spans="1:24" s="5" customFormat="1" ht="25.5" hidden="1" x14ac:dyDescent="0.2">
      <c r="A5" s="6"/>
      <c r="B5" s="28" t="s">
        <v>11</v>
      </c>
      <c r="C5" s="30">
        <v>164341.23000000001</v>
      </c>
      <c r="D5" s="33">
        <v>164341.23000000001</v>
      </c>
      <c r="E5" s="69"/>
      <c r="F5" s="70"/>
      <c r="G5" s="31"/>
      <c r="H5" s="28" t="s">
        <v>11</v>
      </c>
      <c r="I5" s="30">
        <v>518436.92</v>
      </c>
      <c r="J5" s="33">
        <v>518436.92</v>
      </c>
      <c r="K5" s="71"/>
      <c r="L5" s="70"/>
      <c r="M5" s="31"/>
      <c r="N5" s="28" t="s">
        <v>11</v>
      </c>
      <c r="O5" s="30">
        <v>607952.88</v>
      </c>
      <c r="P5" s="33">
        <v>613700.30000000005</v>
      </c>
      <c r="Q5" s="71"/>
      <c r="R5" s="70"/>
      <c r="S5" s="31"/>
      <c r="T5" s="28" t="s">
        <v>11</v>
      </c>
      <c r="U5" s="30">
        <v>929094.62</v>
      </c>
      <c r="V5" s="33">
        <v>929094.62</v>
      </c>
      <c r="W5" s="71"/>
      <c r="X5" s="70"/>
    </row>
    <row r="6" spans="1:24" s="5" customFormat="1" ht="25.5" hidden="1" x14ac:dyDescent="0.2">
      <c r="A6" s="6"/>
      <c r="B6" s="28" t="s">
        <v>12</v>
      </c>
      <c r="C6" s="30">
        <v>166843.57999999999</v>
      </c>
      <c r="D6" s="33">
        <v>166843.57999999999</v>
      </c>
      <c r="E6" s="69"/>
      <c r="F6" s="70"/>
      <c r="G6" s="31"/>
      <c r="H6" s="28" t="s">
        <v>12</v>
      </c>
      <c r="I6" s="30">
        <v>537302.52</v>
      </c>
      <c r="J6" s="33">
        <v>537302.52</v>
      </c>
      <c r="K6" s="71"/>
      <c r="L6" s="70"/>
      <c r="M6" s="31"/>
      <c r="N6" s="28" t="s">
        <v>12</v>
      </c>
      <c r="O6" s="30">
        <v>619457.14</v>
      </c>
      <c r="P6" s="33">
        <v>612356.51</v>
      </c>
      <c r="Q6" s="71"/>
      <c r="R6" s="70"/>
      <c r="S6" s="31"/>
      <c r="T6" s="28" t="s">
        <v>12</v>
      </c>
      <c r="U6" s="30">
        <v>949803.02</v>
      </c>
      <c r="V6" s="33">
        <v>949803.02</v>
      </c>
      <c r="W6" s="71"/>
      <c r="X6" s="70"/>
    </row>
    <row r="7" spans="1:24" s="5" customFormat="1" ht="25.5" hidden="1" x14ac:dyDescent="0.2">
      <c r="A7" s="6"/>
      <c r="B7" s="28" t="s">
        <v>13</v>
      </c>
      <c r="C7" s="30">
        <v>161819.29</v>
      </c>
      <c r="D7" s="33">
        <v>161819.29</v>
      </c>
      <c r="E7" s="69"/>
      <c r="F7" s="70"/>
      <c r="G7" s="31"/>
      <c r="H7" s="28" t="s">
        <v>13</v>
      </c>
      <c r="I7" s="30">
        <v>522813.74</v>
      </c>
      <c r="J7" s="33">
        <v>522813.74</v>
      </c>
      <c r="K7" s="71"/>
      <c r="L7" s="70"/>
      <c r="M7" s="31"/>
      <c r="N7" s="28" t="s">
        <v>13</v>
      </c>
      <c r="O7" s="30">
        <v>599239.34</v>
      </c>
      <c r="P7" s="33">
        <v>607876.39</v>
      </c>
      <c r="Q7" s="71"/>
      <c r="R7" s="70"/>
      <c r="S7" s="31"/>
      <c r="T7" s="28" t="s">
        <v>13</v>
      </c>
      <c r="U7" s="30">
        <v>930071.4</v>
      </c>
      <c r="V7" s="33">
        <v>930071.4</v>
      </c>
      <c r="W7" s="71"/>
      <c r="X7" s="70"/>
    </row>
    <row r="8" spans="1:24" s="5" customFormat="1" ht="25.5" hidden="1" x14ac:dyDescent="0.2">
      <c r="A8" s="6"/>
      <c r="B8" s="28" t="s">
        <v>14</v>
      </c>
      <c r="C8" s="30">
        <v>160740.48000000001</v>
      </c>
      <c r="D8" s="33">
        <v>160740.48000000001</v>
      </c>
      <c r="E8" s="69"/>
      <c r="F8" s="70"/>
      <c r="G8" s="31"/>
      <c r="H8" s="28" t="s">
        <v>14</v>
      </c>
      <c r="I8" s="30">
        <v>520483.82</v>
      </c>
      <c r="J8" s="33">
        <v>520483.82</v>
      </c>
      <c r="K8" s="71"/>
      <c r="L8" s="70"/>
      <c r="M8" s="31"/>
      <c r="N8" s="28" t="s">
        <v>14</v>
      </c>
      <c r="O8" s="30">
        <v>589558.39</v>
      </c>
      <c r="P8" s="33">
        <v>603913.80000000005</v>
      </c>
      <c r="Q8" s="71"/>
      <c r="R8" s="70"/>
      <c r="S8" s="31"/>
      <c r="T8" s="28" t="s">
        <v>14</v>
      </c>
      <c r="U8" s="30">
        <v>918938.84</v>
      </c>
      <c r="V8" s="33">
        <v>918938.84</v>
      </c>
      <c r="W8" s="71"/>
      <c r="X8" s="70"/>
    </row>
    <row r="9" spans="1:24" s="5" customFormat="1" ht="25.5" hidden="1" x14ac:dyDescent="0.2">
      <c r="A9" s="6"/>
      <c r="B9" s="28" t="s">
        <v>15</v>
      </c>
      <c r="C9" s="30">
        <v>170504.11</v>
      </c>
      <c r="D9" s="33">
        <v>170504.11</v>
      </c>
      <c r="E9" s="69"/>
      <c r="F9" s="70"/>
      <c r="G9" s="31"/>
      <c r="H9" s="28" t="s">
        <v>15</v>
      </c>
      <c r="I9" s="30">
        <v>561601.57999999996</v>
      </c>
      <c r="J9" s="33">
        <v>561601.57999999996</v>
      </c>
      <c r="K9" s="71"/>
      <c r="L9" s="70"/>
      <c r="M9" s="31"/>
      <c r="N9" s="28" t="s">
        <v>15</v>
      </c>
      <c r="O9" s="30">
        <v>546288.03</v>
      </c>
      <c r="P9" s="33">
        <v>595308.34</v>
      </c>
      <c r="Q9" s="71"/>
      <c r="R9" s="70"/>
      <c r="S9" s="31"/>
      <c r="T9" s="28" t="s">
        <v>15</v>
      </c>
      <c r="U9" s="30">
        <v>945320.78</v>
      </c>
      <c r="V9" s="33">
        <v>945320.78</v>
      </c>
      <c r="W9" s="71"/>
      <c r="X9" s="70"/>
    </row>
    <row r="10" spans="1:24" s="5" customFormat="1" ht="25.5" hidden="1" x14ac:dyDescent="0.2">
      <c r="A10" s="6"/>
      <c r="B10" s="28" t="s">
        <v>16</v>
      </c>
      <c r="C10" s="30">
        <v>167467.12</v>
      </c>
      <c r="D10" s="33">
        <v>167467.12</v>
      </c>
      <c r="E10" s="69"/>
      <c r="F10" s="70"/>
      <c r="G10" s="31"/>
      <c r="H10" s="28" t="s">
        <v>16</v>
      </c>
      <c r="I10" s="30">
        <v>554825.61</v>
      </c>
      <c r="J10" s="33">
        <v>554825.61</v>
      </c>
      <c r="K10" s="71"/>
      <c r="L10" s="70"/>
      <c r="M10" s="31"/>
      <c r="N10" s="28" t="s">
        <v>16</v>
      </c>
      <c r="O10" s="30">
        <v>524059.65</v>
      </c>
      <c r="P10" s="33">
        <v>540990.05000000005</v>
      </c>
      <c r="Q10" s="71"/>
      <c r="R10" s="70"/>
      <c r="S10" s="31"/>
      <c r="T10" s="28" t="s">
        <v>16</v>
      </c>
      <c r="U10" s="30">
        <v>916906.64</v>
      </c>
      <c r="V10" s="33">
        <v>916906.64</v>
      </c>
      <c r="W10" s="71"/>
      <c r="X10" s="70"/>
    </row>
    <row r="11" spans="1:24" s="5" customFormat="1" ht="25.5" hidden="1" x14ac:dyDescent="0.2">
      <c r="A11" s="6"/>
      <c r="B11" s="28" t="s">
        <v>17</v>
      </c>
      <c r="C11" s="30">
        <v>9031.42</v>
      </c>
      <c r="D11" s="33">
        <v>9031.42</v>
      </c>
      <c r="E11" s="69"/>
      <c r="F11" s="70"/>
      <c r="G11" s="31"/>
      <c r="H11" s="28" t="s">
        <v>17</v>
      </c>
      <c r="I11" s="30">
        <v>27384.03</v>
      </c>
      <c r="J11" s="33">
        <v>27384.03</v>
      </c>
      <c r="K11" s="71"/>
      <c r="L11" s="70"/>
      <c r="M11" s="31"/>
      <c r="N11" s="28" t="s">
        <v>17</v>
      </c>
      <c r="O11" s="30">
        <v>29011.18</v>
      </c>
      <c r="P11" s="33">
        <v>530200.4</v>
      </c>
      <c r="Q11" s="71"/>
      <c r="R11" s="70"/>
      <c r="S11" s="31"/>
      <c r="T11" s="28" t="s">
        <v>17</v>
      </c>
      <c r="U11" s="30">
        <v>49419.09</v>
      </c>
      <c r="V11" s="33">
        <v>49419.09</v>
      </c>
      <c r="W11" s="71"/>
      <c r="X11" s="70"/>
    </row>
    <row r="12" spans="1:24" s="5" customFormat="1" ht="25.5" hidden="1" x14ac:dyDescent="0.2">
      <c r="A12" s="6"/>
      <c r="B12" s="28" t="s">
        <v>18</v>
      </c>
      <c r="C12" s="30">
        <v>335260.75</v>
      </c>
      <c r="D12" s="33">
        <v>335260.75</v>
      </c>
      <c r="E12" s="69"/>
      <c r="F12" s="70"/>
      <c r="G12" s="31"/>
      <c r="H12" s="28" t="s">
        <v>18</v>
      </c>
      <c r="I12" s="30">
        <v>1111757.8500000001</v>
      </c>
      <c r="J12" s="33">
        <v>1111757.8500000001</v>
      </c>
      <c r="K12" s="71"/>
      <c r="L12" s="70"/>
      <c r="M12" s="31"/>
      <c r="N12" s="28" t="s">
        <v>18</v>
      </c>
      <c r="O12" s="30">
        <v>999859.6</v>
      </c>
      <c r="P12" s="33">
        <v>517846.66</v>
      </c>
      <c r="Q12" s="71"/>
      <c r="R12" s="70"/>
      <c r="S12" s="31"/>
      <c r="T12" s="28" t="s">
        <v>18</v>
      </c>
      <c r="U12" s="30">
        <v>1808659.81</v>
      </c>
      <c r="V12" s="33">
        <v>1808659.81</v>
      </c>
      <c r="W12" s="71"/>
      <c r="X12" s="70"/>
    </row>
    <row r="13" spans="1:24" s="5" customFormat="1" ht="25.5" hidden="1" x14ac:dyDescent="0.2">
      <c r="A13" s="6"/>
      <c r="B13" s="28" t="s">
        <v>19</v>
      </c>
      <c r="C13" s="30">
        <v>173358.13</v>
      </c>
      <c r="D13" s="33">
        <v>173358.13</v>
      </c>
      <c r="E13" s="69"/>
      <c r="F13" s="70"/>
      <c r="G13" s="31"/>
      <c r="H13" s="28" t="s">
        <v>19</v>
      </c>
      <c r="I13" s="30">
        <v>570175.93000000005</v>
      </c>
      <c r="J13" s="33">
        <v>570175.93000000005</v>
      </c>
      <c r="K13" s="71"/>
      <c r="L13" s="70"/>
      <c r="M13" s="31"/>
      <c r="N13" s="28" t="s">
        <v>19</v>
      </c>
      <c r="O13" s="30">
        <v>493387.5</v>
      </c>
      <c r="P13" s="33">
        <v>507424.49</v>
      </c>
      <c r="Q13" s="71"/>
      <c r="R13" s="70"/>
      <c r="S13" s="31"/>
      <c r="T13" s="28" t="s">
        <v>19</v>
      </c>
      <c r="U13" s="30">
        <v>918286.32</v>
      </c>
      <c r="V13" s="33">
        <v>918286.32</v>
      </c>
      <c r="W13" s="71"/>
      <c r="X13" s="70"/>
    </row>
    <row r="14" spans="1:24" s="5" customFormat="1" ht="25.5" hidden="1" x14ac:dyDescent="0.2">
      <c r="A14" s="6"/>
      <c r="B14" s="28" t="s">
        <v>20</v>
      </c>
      <c r="C14" s="30">
        <v>9411.6200000000008</v>
      </c>
      <c r="D14" s="33">
        <v>9411.6200000000008</v>
      </c>
      <c r="E14" s="69"/>
      <c r="F14" s="70"/>
      <c r="G14" s="31"/>
      <c r="H14" s="28" t="s">
        <v>20</v>
      </c>
      <c r="I14" s="30">
        <v>29678.36</v>
      </c>
      <c r="J14" s="33">
        <v>29678.36</v>
      </c>
      <c r="K14" s="71"/>
      <c r="L14" s="70"/>
      <c r="M14" s="31"/>
      <c r="N14" s="28" t="s">
        <v>20</v>
      </c>
      <c r="O14" s="30">
        <v>30418.959999999999</v>
      </c>
      <c r="P14" s="33">
        <v>30418.959999999999</v>
      </c>
      <c r="Q14" s="71"/>
      <c r="R14" s="70"/>
      <c r="S14" s="31"/>
      <c r="T14" s="28" t="s">
        <v>20</v>
      </c>
      <c r="U14" s="30">
        <v>50624.95</v>
      </c>
      <c r="V14" s="33">
        <v>50624.95</v>
      </c>
      <c r="W14" s="71"/>
      <c r="X14" s="70"/>
    </row>
    <row r="15" spans="1:24" s="5" customFormat="1" ht="25.5" hidden="1" x14ac:dyDescent="0.2">
      <c r="A15" s="6"/>
      <c r="B15" s="28" t="s">
        <v>8</v>
      </c>
      <c r="C15" s="30">
        <v>339253.64</v>
      </c>
      <c r="D15" s="33">
        <v>339253.64</v>
      </c>
      <c r="E15" s="69"/>
      <c r="F15" s="70"/>
      <c r="G15" s="31"/>
      <c r="H15" s="28" t="s">
        <v>8</v>
      </c>
      <c r="I15" s="30">
        <v>1115855</v>
      </c>
      <c r="J15" s="33">
        <v>1115855</v>
      </c>
      <c r="K15" s="71"/>
      <c r="L15" s="70"/>
      <c r="M15" s="31"/>
      <c r="N15" s="28" t="s">
        <v>8</v>
      </c>
      <c r="O15" s="30">
        <v>947339.36</v>
      </c>
      <c r="P15" s="33">
        <v>947339.36</v>
      </c>
      <c r="Q15" s="71"/>
      <c r="R15" s="70"/>
      <c r="S15" s="31"/>
      <c r="T15" s="28" t="s">
        <v>8</v>
      </c>
      <c r="U15" s="30">
        <v>1791192.31</v>
      </c>
      <c r="V15" s="33">
        <v>1791192.31</v>
      </c>
      <c r="W15" s="71"/>
      <c r="X15" s="70"/>
    </row>
    <row r="16" spans="1:24" s="5" customFormat="1" ht="25.5" hidden="1" x14ac:dyDescent="0.2">
      <c r="A16" s="6"/>
      <c r="B16" s="28" t="s">
        <v>9</v>
      </c>
      <c r="C16" s="30">
        <v>172417.6</v>
      </c>
      <c r="D16" s="33">
        <v>172417.6</v>
      </c>
      <c r="E16" s="69"/>
      <c r="F16" s="70"/>
      <c r="G16" s="31"/>
      <c r="H16" s="28" t="s">
        <v>9</v>
      </c>
      <c r="I16" s="30">
        <v>568125.52</v>
      </c>
      <c r="J16" s="33">
        <v>568125.52</v>
      </c>
      <c r="K16" s="71"/>
      <c r="L16" s="70"/>
      <c r="M16" s="31"/>
      <c r="N16" s="28" t="s">
        <v>9</v>
      </c>
      <c r="O16" s="30">
        <v>479066.55</v>
      </c>
      <c r="P16" s="33">
        <v>479066.55</v>
      </c>
      <c r="Q16" s="71"/>
      <c r="R16" s="70"/>
      <c r="S16" s="31"/>
      <c r="T16" s="28" t="s">
        <v>9</v>
      </c>
      <c r="U16" s="30">
        <v>912172.17</v>
      </c>
      <c r="V16" s="33">
        <v>912172.17</v>
      </c>
      <c r="W16" s="71"/>
      <c r="X16" s="70"/>
    </row>
    <row r="17" spans="1:24" s="5" customFormat="1" ht="25.5" hidden="1" x14ac:dyDescent="0.2">
      <c r="A17" s="6"/>
      <c r="B17" s="28" t="s">
        <v>26</v>
      </c>
      <c r="C17" s="30">
        <v>1062024.7</v>
      </c>
      <c r="D17" s="33">
        <v>1062024.7</v>
      </c>
      <c r="E17" s="69"/>
      <c r="F17" s="70"/>
      <c r="G17" s="31"/>
      <c r="H17" s="28" t="s">
        <v>26</v>
      </c>
      <c r="I17" s="30">
        <v>3347736.96</v>
      </c>
      <c r="J17" s="33">
        <v>3347736.96</v>
      </c>
      <c r="K17" s="71"/>
      <c r="L17" s="70"/>
      <c r="M17" s="31"/>
      <c r="N17" s="28" t="s">
        <v>26</v>
      </c>
      <c r="O17" s="30">
        <v>-1175620.69</v>
      </c>
      <c r="P17" s="33">
        <v>0</v>
      </c>
      <c r="Q17" s="71"/>
      <c r="R17" s="70"/>
      <c r="S17" s="31"/>
      <c r="T17" s="28" t="s">
        <v>26</v>
      </c>
      <c r="U17" s="30">
        <v>6030275.4100000001</v>
      </c>
      <c r="V17" s="33">
        <v>6030275.4100000001</v>
      </c>
      <c r="W17" s="71"/>
      <c r="X17" s="70"/>
    </row>
    <row r="18" spans="1:24" s="5" customFormat="1" ht="25.5" hidden="1" x14ac:dyDescent="0.2">
      <c r="A18" s="6"/>
      <c r="B18" s="28" t="s">
        <v>27</v>
      </c>
      <c r="C18" s="30">
        <v>454619.4</v>
      </c>
      <c r="D18" s="33">
        <v>454619.4</v>
      </c>
      <c r="E18" s="69"/>
      <c r="F18" s="70"/>
      <c r="G18" s="31"/>
      <c r="H18" s="28" t="s">
        <v>27</v>
      </c>
      <c r="I18" s="30">
        <v>1491920.83</v>
      </c>
      <c r="J18" s="33">
        <v>1491920.83</v>
      </c>
      <c r="K18" s="71"/>
      <c r="L18" s="70"/>
      <c r="M18" s="31"/>
      <c r="N18" s="28" t="s">
        <v>27</v>
      </c>
      <c r="O18" s="30">
        <v>-816556.25</v>
      </c>
      <c r="P18" s="33">
        <v>-2117870.67</v>
      </c>
      <c r="Q18" s="71"/>
      <c r="R18" s="70"/>
      <c r="S18" s="31"/>
      <c r="T18" s="28" t="s">
        <v>27</v>
      </c>
      <c r="U18" s="30">
        <v>2384541.2999999998</v>
      </c>
      <c r="V18" s="33">
        <v>2384541.2999999998</v>
      </c>
      <c r="W18" s="71"/>
      <c r="X18" s="70"/>
    </row>
    <row r="19" spans="1:24" s="5" customFormat="1" ht="25.5" hidden="1" x14ac:dyDescent="0.2">
      <c r="A19" s="6"/>
      <c r="B19" s="28" t="s">
        <v>28</v>
      </c>
      <c r="C19" s="30">
        <v>287342.87</v>
      </c>
      <c r="D19" s="33">
        <v>287342.87</v>
      </c>
      <c r="E19" s="69"/>
      <c r="F19" s="70"/>
      <c r="G19" s="31"/>
      <c r="H19" s="28" t="s">
        <v>28</v>
      </c>
      <c r="I19" s="30">
        <v>931067.76</v>
      </c>
      <c r="J19" s="33">
        <v>931067.76</v>
      </c>
      <c r="K19" s="71"/>
      <c r="L19" s="70"/>
      <c r="M19" s="31"/>
      <c r="N19" s="28" t="s">
        <v>28</v>
      </c>
      <c r="O19" s="30">
        <v>0</v>
      </c>
      <c r="P19" s="33"/>
      <c r="Q19" s="71"/>
      <c r="R19" s="70"/>
      <c r="S19" s="31"/>
      <c r="T19" s="28" t="s">
        <v>28</v>
      </c>
      <c r="U19" s="30">
        <v>1550403.2</v>
      </c>
      <c r="V19" s="33">
        <v>1550403.2</v>
      </c>
      <c r="W19" s="71"/>
      <c r="X19" s="70"/>
    </row>
    <row r="20" spans="1:24" s="5" customFormat="1" ht="25.5" hidden="1" x14ac:dyDescent="0.2">
      <c r="A20" s="6"/>
      <c r="B20" s="28" t="s">
        <v>29</v>
      </c>
      <c r="C20" s="30">
        <v>291410.03999999998</v>
      </c>
      <c r="D20" s="33">
        <v>291410.03999999998</v>
      </c>
      <c r="E20" s="69"/>
      <c r="F20" s="70"/>
      <c r="G20" s="31"/>
      <c r="H20" s="28" t="s">
        <v>29</v>
      </c>
      <c r="I20" s="30">
        <v>939736.01</v>
      </c>
      <c r="J20" s="33">
        <v>939736.01</v>
      </c>
      <c r="K20" s="71"/>
      <c r="L20" s="70"/>
      <c r="M20" s="31"/>
      <c r="N20" s="28" t="s">
        <v>29</v>
      </c>
      <c r="O20" s="30">
        <v>-13.58</v>
      </c>
      <c r="P20" s="33"/>
      <c r="Q20" s="71"/>
      <c r="R20" s="70"/>
      <c r="S20" s="31"/>
      <c r="T20" s="28" t="s">
        <v>29</v>
      </c>
      <c r="U20" s="30">
        <v>1569786.77</v>
      </c>
      <c r="V20" s="33">
        <v>1569786.77</v>
      </c>
      <c r="W20" s="71"/>
      <c r="X20" s="70"/>
    </row>
    <row r="21" spans="1:24" s="5" customFormat="1" ht="25.5" hidden="1" x14ac:dyDescent="0.2">
      <c r="A21" s="6"/>
      <c r="B21" s="28" t="s">
        <v>30</v>
      </c>
      <c r="C21" s="30">
        <v>282889.32</v>
      </c>
      <c r="D21" s="33">
        <v>282889.32</v>
      </c>
      <c r="E21" s="69"/>
      <c r="F21" s="70"/>
      <c r="G21" s="31"/>
      <c r="H21" s="28" t="s">
        <v>30</v>
      </c>
      <c r="I21" s="30">
        <v>928926.85</v>
      </c>
      <c r="J21" s="33">
        <v>928926.85</v>
      </c>
      <c r="K21" s="71"/>
      <c r="L21" s="70"/>
      <c r="M21" s="31"/>
      <c r="N21" s="28" t="s">
        <v>30</v>
      </c>
      <c r="O21" s="30">
        <v>0</v>
      </c>
      <c r="P21" s="33"/>
      <c r="Q21" s="71"/>
      <c r="R21" s="70"/>
      <c r="S21" s="31"/>
      <c r="T21" s="28" t="s">
        <v>30</v>
      </c>
      <c r="U21" s="30">
        <v>1533282.43</v>
      </c>
      <c r="V21" s="33">
        <v>1533282.43</v>
      </c>
      <c r="W21" s="71"/>
      <c r="X21" s="70"/>
    </row>
    <row r="22" spans="1:24" s="5" customFormat="1" ht="25.5" hidden="1" x14ac:dyDescent="0.2">
      <c r="A22" s="6"/>
      <c r="B22" s="28" t="s">
        <v>31</v>
      </c>
      <c r="C22" s="30">
        <v>280417.28999999998</v>
      </c>
      <c r="D22" s="33">
        <v>280417.28999999998</v>
      </c>
      <c r="E22" s="69"/>
      <c r="F22" s="70"/>
      <c r="G22" s="31"/>
      <c r="H22" s="28" t="s">
        <v>31</v>
      </c>
      <c r="I22" s="30">
        <v>918884.8</v>
      </c>
      <c r="J22" s="33">
        <v>918884.8</v>
      </c>
      <c r="K22" s="71"/>
      <c r="L22" s="70"/>
      <c r="M22" s="31"/>
      <c r="N22" s="28" t="s">
        <v>31</v>
      </c>
      <c r="O22" s="30">
        <v>0</v>
      </c>
      <c r="P22" s="33"/>
      <c r="Q22" s="71"/>
      <c r="R22" s="70"/>
      <c r="S22" s="31"/>
      <c r="T22" s="28" t="s">
        <v>31</v>
      </c>
      <c r="U22" s="30">
        <v>1513220.24</v>
      </c>
      <c r="V22" s="33">
        <v>1513220.24</v>
      </c>
      <c r="W22" s="71"/>
      <c r="X22" s="70"/>
    </row>
    <row r="23" spans="1:24" s="5" customFormat="1" ht="25.5" hidden="1" x14ac:dyDescent="0.2">
      <c r="A23" s="6"/>
      <c r="B23" s="28" t="s">
        <v>32</v>
      </c>
      <c r="C23" s="30">
        <v>287851.65999999997</v>
      </c>
      <c r="D23" s="33">
        <v>287851.65999999997</v>
      </c>
      <c r="E23" s="69"/>
      <c r="F23" s="70"/>
      <c r="G23" s="31"/>
      <c r="H23" s="28" t="s">
        <v>32</v>
      </c>
      <c r="I23" s="30">
        <v>943495.63</v>
      </c>
      <c r="J23" s="33">
        <v>943495.63</v>
      </c>
      <c r="K23" s="71"/>
      <c r="L23" s="70"/>
      <c r="M23" s="31"/>
      <c r="N23" s="28" t="s">
        <v>32</v>
      </c>
      <c r="O23" s="30">
        <v>-8.65</v>
      </c>
      <c r="P23" s="33"/>
      <c r="Q23" s="71"/>
      <c r="R23" s="70"/>
      <c r="S23" s="31"/>
      <c r="T23" s="28" t="s">
        <v>32</v>
      </c>
      <c r="U23" s="30">
        <v>1547740.57</v>
      </c>
      <c r="V23" s="33">
        <v>1547740.57</v>
      </c>
      <c r="W23" s="71"/>
      <c r="X23" s="70"/>
    </row>
    <row r="24" spans="1:24" s="5" customFormat="1" ht="25.5" hidden="1" x14ac:dyDescent="0.2">
      <c r="A24" s="6"/>
      <c r="B24" s="28" t="s">
        <v>33</v>
      </c>
      <c r="C24" s="30">
        <v>280851.52</v>
      </c>
      <c r="D24" s="33">
        <v>280851.52</v>
      </c>
      <c r="E24" s="69"/>
      <c r="F24" s="70"/>
      <c r="G24" s="31"/>
      <c r="H24" s="28" t="s">
        <v>33</v>
      </c>
      <c r="I24" s="30">
        <v>914566.74</v>
      </c>
      <c r="J24" s="33">
        <v>914566.74</v>
      </c>
      <c r="K24" s="71"/>
      <c r="L24" s="70"/>
      <c r="M24" s="31"/>
      <c r="N24" s="28" t="s">
        <v>33</v>
      </c>
      <c r="O24" s="30">
        <v>-84.72</v>
      </c>
      <c r="P24" s="33"/>
      <c r="Q24" s="71"/>
      <c r="R24" s="70"/>
      <c r="S24" s="31"/>
      <c r="T24" s="28" t="s">
        <v>33</v>
      </c>
      <c r="U24" s="30">
        <v>1508729.41</v>
      </c>
      <c r="V24" s="33">
        <v>1508729.41</v>
      </c>
      <c r="W24" s="71"/>
      <c r="X24" s="70"/>
    </row>
    <row r="25" spans="1:24" s="5" customFormat="1" ht="25.5" hidden="1" x14ac:dyDescent="0.2">
      <c r="A25" s="6"/>
      <c r="B25" s="28" t="s">
        <v>34</v>
      </c>
      <c r="C25" s="30">
        <v>279669.06</v>
      </c>
      <c r="D25" s="33">
        <v>279669.06</v>
      </c>
      <c r="E25" s="69"/>
      <c r="F25" s="70"/>
      <c r="G25" s="31"/>
      <c r="H25" s="28" t="s">
        <v>34</v>
      </c>
      <c r="I25" s="30">
        <v>910303.49</v>
      </c>
      <c r="J25" s="33">
        <v>910303.49</v>
      </c>
      <c r="K25" s="71"/>
      <c r="L25" s="70"/>
      <c r="M25" s="31"/>
      <c r="N25" s="28" t="s">
        <v>34</v>
      </c>
      <c r="O25" s="30">
        <v>0</v>
      </c>
      <c r="P25" s="33"/>
      <c r="Q25" s="71"/>
      <c r="R25" s="70"/>
      <c r="S25" s="31"/>
      <c r="T25" s="28" t="s">
        <v>34</v>
      </c>
      <c r="U25" s="30">
        <v>1508970.5</v>
      </c>
      <c r="V25" s="33">
        <v>1508970.5</v>
      </c>
      <c r="W25" s="71"/>
      <c r="X25" s="70"/>
    </row>
    <row r="26" spans="1:24" s="5" customFormat="1" ht="25.5" hidden="1" x14ac:dyDescent="0.2">
      <c r="A26" s="6"/>
      <c r="B26" s="28" t="s">
        <v>35</v>
      </c>
      <c r="C26" s="30">
        <v>284336.71000000002</v>
      </c>
      <c r="D26" s="33">
        <v>284336.71000000002</v>
      </c>
      <c r="E26" s="69"/>
      <c r="F26" s="70"/>
      <c r="G26" s="31"/>
      <c r="H26" s="28" t="s">
        <v>35</v>
      </c>
      <c r="I26" s="30">
        <v>925196.95</v>
      </c>
      <c r="J26" s="33">
        <v>925196.95</v>
      </c>
      <c r="K26" s="71"/>
      <c r="L26" s="70"/>
      <c r="M26" s="31"/>
      <c r="N26" s="28" t="s">
        <v>35</v>
      </c>
      <c r="O26" s="30">
        <v>0</v>
      </c>
      <c r="P26" s="33"/>
      <c r="Q26" s="71"/>
      <c r="R26" s="70"/>
      <c r="S26" s="31"/>
      <c r="T26" s="28" t="s">
        <v>35</v>
      </c>
      <c r="U26" s="30">
        <v>1541140.52</v>
      </c>
      <c r="V26" s="33">
        <v>1541140.52</v>
      </c>
      <c r="W26" s="71"/>
      <c r="X26" s="70"/>
    </row>
    <row r="27" spans="1:24" s="5" customFormat="1" ht="25.5" hidden="1" x14ac:dyDescent="0.2">
      <c r="A27" s="6"/>
      <c r="B27" s="28" t="s">
        <v>36</v>
      </c>
      <c r="C27" s="30">
        <v>270308.73</v>
      </c>
      <c r="D27" s="36">
        <v>270308.73</v>
      </c>
      <c r="E27" s="34"/>
      <c r="F27" s="35"/>
      <c r="G27" s="31"/>
      <c r="H27" s="28" t="s">
        <v>36</v>
      </c>
      <c r="I27" s="32">
        <v>877144.39</v>
      </c>
      <c r="J27" s="36">
        <v>877144.39</v>
      </c>
      <c r="K27" s="72"/>
      <c r="L27" s="35"/>
      <c r="M27" s="31"/>
      <c r="N27" s="28" t="s">
        <v>36</v>
      </c>
      <c r="O27" s="30">
        <v>0</v>
      </c>
      <c r="P27" s="36"/>
      <c r="Q27" s="72"/>
      <c r="R27" s="35"/>
      <c r="S27" s="31"/>
      <c r="T27" s="28" t="s">
        <v>36</v>
      </c>
      <c r="U27" s="30">
        <v>1446123.32</v>
      </c>
      <c r="V27" s="36">
        <v>1446123.32</v>
      </c>
      <c r="W27" s="72"/>
      <c r="X27" s="35"/>
    </row>
    <row r="28" spans="1:24" s="5" customFormat="1" ht="25.5" hidden="1" x14ac:dyDescent="0.2">
      <c r="A28" s="6"/>
      <c r="B28" s="28" t="s">
        <v>40</v>
      </c>
      <c r="C28" s="30">
        <v>15589.87</v>
      </c>
      <c r="D28" s="36">
        <v>15589.87</v>
      </c>
      <c r="E28" s="34"/>
      <c r="F28" s="35"/>
      <c r="G28" s="31"/>
      <c r="H28" s="28" t="s">
        <v>40</v>
      </c>
      <c r="I28" s="32">
        <v>47132.11</v>
      </c>
      <c r="J28" s="36">
        <v>47132.11</v>
      </c>
      <c r="K28" s="72"/>
      <c r="L28" s="35"/>
      <c r="M28" s="31"/>
      <c r="N28" s="28" t="s">
        <v>40</v>
      </c>
      <c r="O28" s="30">
        <v>0</v>
      </c>
      <c r="P28" s="36"/>
      <c r="Q28" s="72"/>
      <c r="R28" s="35"/>
      <c r="S28" s="31"/>
      <c r="T28" s="28" t="s">
        <v>40</v>
      </c>
      <c r="U28" s="30">
        <v>81489.16</v>
      </c>
      <c r="V28" s="36">
        <v>81489.16</v>
      </c>
      <c r="W28" s="72"/>
      <c r="X28" s="35"/>
    </row>
    <row r="29" spans="1:24" s="5" customFormat="1" ht="25.5" hidden="1" x14ac:dyDescent="0.2">
      <c r="A29" s="6"/>
      <c r="B29" s="28" t="s">
        <v>41</v>
      </c>
      <c r="C29" s="30">
        <v>529841.22</v>
      </c>
      <c r="D29" s="36">
        <v>529841.22</v>
      </c>
      <c r="E29" s="34"/>
      <c r="F29" s="35"/>
      <c r="G29" s="31"/>
      <c r="H29" s="28" t="s">
        <v>41</v>
      </c>
      <c r="I29" s="32">
        <v>1736490</v>
      </c>
      <c r="J29" s="36">
        <v>1736490</v>
      </c>
      <c r="K29" s="72"/>
      <c r="L29" s="35"/>
      <c r="M29" s="31"/>
      <c r="N29" s="28" t="s">
        <v>41</v>
      </c>
      <c r="O29" s="30">
        <v>0</v>
      </c>
      <c r="P29" s="36"/>
      <c r="Q29" s="72"/>
      <c r="R29" s="35"/>
      <c r="S29" s="31"/>
      <c r="T29" s="28" t="s">
        <v>41</v>
      </c>
      <c r="U29" s="30">
        <v>2871893.64</v>
      </c>
      <c r="V29" s="36">
        <v>2871893.64</v>
      </c>
      <c r="W29" s="72"/>
      <c r="X29" s="35"/>
    </row>
    <row r="30" spans="1:24" s="5" customFormat="1" ht="25.5" hidden="1" x14ac:dyDescent="0.2">
      <c r="A30" s="6"/>
      <c r="B30" s="28" t="s">
        <v>42</v>
      </c>
      <c r="C30" s="30">
        <v>62171</v>
      </c>
      <c r="D30" s="36">
        <v>62171</v>
      </c>
      <c r="E30" s="34"/>
      <c r="F30" s="35"/>
      <c r="G30" s="31"/>
      <c r="H30" s="28" t="s">
        <v>42</v>
      </c>
      <c r="I30" s="32">
        <v>337325.79</v>
      </c>
      <c r="J30" s="36">
        <v>337325.79</v>
      </c>
      <c r="K30" s="72"/>
      <c r="L30" s="35"/>
      <c r="M30" s="31"/>
      <c r="N30" s="28" t="s">
        <v>42</v>
      </c>
      <c r="O30" s="30">
        <v>0</v>
      </c>
      <c r="P30" s="36"/>
      <c r="Q30" s="72"/>
      <c r="R30" s="35"/>
      <c r="S30" s="31"/>
      <c r="T30" s="28" t="s">
        <v>42</v>
      </c>
      <c r="U30" s="30">
        <v>350817.35</v>
      </c>
      <c r="V30" s="36">
        <v>350817.35</v>
      </c>
      <c r="W30" s="72"/>
      <c r="X30" s="35"/>
    </row>
    <row r="31" spans="1:24" s="5" customFormat="1" ht="25.5" hidden="1" x14ac:dyDescent="0.2">
      <c r="A31" s="6"/>
      <c r="B31" s="28" t="s">
        <v>43</v>
      </c>
      <c r="C31" s="30">
        <v>300104.06</v>
      </c>
      <c r="D31" s="36">
        <v>300104.06</v>
      </c>
      <c r="E31" s="34"/>
      <c r="F31" s="35"/>
      <c r="G31" s="31"/>
      <c r="H31" s="28" t="s">
        <v>43</v>
      </c>
      <c r="I31" s="32">
        <v>944634.99</v>
      </c>
      <c r="J31" s="36">
        <v>944634.99</v>
      </c>
      <c r="K31" s="72"/>
      <c r="L31" s="35"/>
      <c r="M31" s="31"/>
      <c r="N31" s="28" t="s">
        <v>43</v>
      </c>
      <c r="O31" s="30">
        <v>0</v>
      </c>
      <c r="P31" s="36"/>
      <c r="Q31" s="72"/>
      <c r="R31" s="35"/>
      <c r="S31" s="31"/>
      <c r="T31" s="28" t="s">
        <v>43</v>
      </c>
      <c r="U31" s="30">
        <v>1604136.08</v>
      </c>
      <c r="V31" s="36">
        <v>1604136.08</v>
      </c>
      <c r="W31" s="72"/>
      <c r="X31" s="35"/>
    </row>
    <row r="32" spans="1:24" s="5" customFormat="1" ht="25.5" hidden="1" x14ac:dyDescent="0.2">
      <c r="A32" s="6"/>
      <c r="B32" s="28" t="s">
        <v>44</v>
      </c>
      <c r="C32" s="30">
        <v>298291.03000000003</v>
      </c>
      <c r="D32" s="36">
        <v>298291.03000000003</v>
      </c>
      <c r="E32" s="34"/>
      <c r="F32" s="35"/>
      <c r="G32" s="31"/>
      <c r="H32" s="28" t="s">
        <v>44</v>
      </c>
      <c r="I32" s="32">
        <v>957645.98</v>
      </c>
      <c r="J32" s="36">
        <v>957645.98</v>
      </c>
      <c r="K32" s="72"/>
      <c r="L32" s="35"/>
      <c r="M32" s="31"/>
      <c r="N32" s="28" t="s">
        <v>44</v>
      </c>
      <c r="O32" s="30">
        <v>-54.75</v>
      </c>
      <c r="P32" s="36"/>
      <c r="Q32" s="72"/>
      <c r="R32" s="35"/>
      <c r="S32" s="31"/>
      <c r="T32" s="28" t="s">
        <v>44</v>
      </c>
      <c r="U32" s="30">
        <v>1620371.25</v>
      </c>
      <c r="V32" s="36">
        <v>1620371.25</v>
      </c>
      <c r="W32" s="72"/>
      <c r="X32" s="35"/>
    </row>
    <row r="33" spans="1:24" s="5" customFormat="1" ht="25.5" hidden="1" x14ac:dyDescent="0.2">
      <c r="A33" s="6"/>
      <c r="B33" s="28" t="s">
        <v>45</v>
      </c>
      <c r="C33" s="30">
        <v>294215.89</v>
      </c>
      <c r="D33" s="36">
        <v>294215.89</v>
      </c>
      <c r="E33" s="34"/>
      <c r="F33" s="35"/>
      <c r="G33" s="31"/>
      <c r="H33" s="28" t="s">
        <v>45</v>
      </c>
      <c r="I33" s="32">
        <v>952801.01</v>
      </c>
      <c r="J33" s="36">
        <v>952801.01</v>
      </c>
      <c r="K33" s="72"/>
      <c r="L33" s="35"/>
      <c r="M33" s="31"/>
      <c r="N33" s="28" t="s">
        <v>45</v>
      </c>
      <c r="O33" s="30">
        <v>0</v>
      </c>
      <c r="P33" s="36"/>
      <c r="Q33" s="72"/>
      <c r="R33" s="35"/>
      <c r="S33" s="31"/>
      <c r="T33" s="28" t="s">
        <v>45</v>
      </c>
      <c r="U33" s="30">
        <v>1595711.91</v>
      </c>
      <c r="V33" s="36">
        <v>1595711.91</v>
      </c>
      <c r="W33" s="72"/>
      <c r="X33" s="35"/>
    </row>
    <row r="34" spans="1:24" s="5" customFormat="1" ht="25.5" hidden="1" x14ac:dyDescent="0.2">
      <c r="A34" s="6"/>
      <c r="B34" s="28" t="s">
        <v>46</v>
      </c>
      <c r="C34" s="30">
        <v>301965.96999999997</v>
      </c>
      <c r="D34" s="36">
        <v>301965.96999999997</v>
      </c>
      <c r="E34" s="34"/>
      <c r="F34" s="35"/>
      <c r="G34" s="31"/>
      <c r="H34" s="28" t="s">
        <v>46</v>
      </c>
      <c r="I34" s="32">
        <v>977547.41</v>
      </c>
      <c r="J34" s="36">
        <v>977547.41</v>
      </c>
      <c r="K34" s="72"/>
      <c r="L34" s="35"/>
      <c r="M34" s="31"/>
      <c r="N34" s="28" t="s">
        <v>46</v>
      </c>
      <c r="O34" s="30">
        <v>0</v>
      </c>
      <c r="P34" s="36"/>
      <c r="Q34" s="72"/>
      <c r="R34" s="35"/>
      <c r="S34" s="31"/>
      <c r="T34" s="28" t="s">
        <v>46</v>
      </c>
      <c r="U34" s="30">
        <v>1645941.99</v>
      </c>
      <c r="V34" s="36">
        <v>1645941.99</v>
      </c>
      <c r="W34" s="72"/>
      <c r="X34" s="35"/>
    </row>
    <row r="35" spans="1:24" s="5" customFormat="1" ht="25.5" hidden="1" x14ac:dyDescent="0.2">
      <c r="A35" s="6"/>
      <c r="B35" s="28" t="s">
        <v>47</v>
      </c>
      <c r="C35" s="30">
        <v>316001.11</v>
      </c>
      <c r="D35" s="33">
        <v>316001.11</v>
      </c>
      <c r="E35" s="34"/>
      <c r="F35" s="35"/>
      <c r="G35" s="31"/>
      <c r="H35" s="28" t="s">
        <v>47</v>
      </c>
      <c r="I35" s="32">
        <v>1006487.45</v>
      </c>
      <c r="J35" s="36">
        <v>1006487.45</v>
      </c>
      <c r="K35" s="72"/>
      <c r="L35" s="35"/>
      <c r="M35" s="31"/>
      <c r="N35" s="28" t="s">
        <v>47</v>
      </c>
      <c r="O35" s="30">
        <v>0</v>
      </c>
      <c r="P35" s="36"/>
      <c r="Q35" s="72"/>
      <c r="R35" s="35"/>
      <c r="S35" s="31"/>
      <c r="T35" s="28" t="s">
        <v>47</v>
      </c>
      <c r="U35" s="30">
        <v>1701907.16</v>
      </c>
      <c r="V35" s="36">
        <v>1701907.16</v>
      </c>
      <c r="W35" s="72"/>
      <c r="X35" s="35"/>
    </row>
    <row r="36" spans="1:24" s="5" customFormat="1" ht="25.5" hidden="1" x14ac:dyDescent="0.2">
      <c r="A36" s="6"/>
      <c r="B36" s="28" t="s">
        <v>48</v>
      </c>
      <c r="C36" s="30">
        <v>328755.71000000002</v>
      </c>
      <c r="D36" s="33">
        <v>328755.71000000002</v>
      </c>
      <c r="E36" s="34"/>
      <c r="F36" s="35"/>
      <c r="G36" s="31"/>
      <c r="H36" s="28" t="s">
        <v>48</v>
      </c>
      <c r="I36" s="32">
        <v>1027709.19</v>
      </c>
      <c r="J36" s="36">
        <v>1027709.19</v>
      </c>
      <c r="K36" s="72"/>
      <c r="L36" s="35"/>
      <c r="M36" s="31"/>
      <c r="N36" s="28" t="s">
        <v>48</v>
      </c>
      <c r="O36" s="30">
        <v>0</v>
      </c>
      <c r="P36" s="36"/>
      <c r="Q36" s="72"/>
      <c r="R36" s="35"/>
      <c r="S36" s="31"/>
      <c r="T36" s="28" t="s">
        <v>48</v>
      </c>
      <c r="U36" s="30">
        <v>1739393.14</v>
      </c>
      <c r="V36" s="36">
        <v>1739393.14</v>
      </c>
      <c r="W36" s="72"/>
      <c r="X36" s="35"/>
    </row>
    <row r="37" spans="1:24" s="5" customFormat="1" ht="25.5" hidden="1" x14ac:dyDescent="0.2">
      <c r="A37" s="6"/>
      <c r="B37" s="28" t="s">
        <v>49</v>
      </c>
      <c r="C37" s="30">
        <v>346445.64</v>
      </c>
      <c r="D37" s="33">
        <v>346445.64</v>
      </c>
      <c r="E37" s="34"/>
      <c r="F37" s="35"/>
      <c r="G37" s="31"/>
      <c r="H37" s="28" t="s">
        <v>49</v>
      </c>
      <c r="I37" s="32">
        <v>1078641.92</v>
      </c>
      <c r="J37" s="36">
        <v>1078641.92</v>
      </c>
      <c r="K37" s="72"/>
      <c r="L37" s="35"/>
      <c r="M37" s="31"/>
      <c r="N37" s="28" t="s">
        <v>49</v>
      </c>
      <c r="O37" s="30">
        <v>0</v>
      </c>
      <c r="P37" s="36"/>
      <c r="Q37" s="72"/>
      <c r="R37" s="35"/>
      <c r="S37" s="31"/>
      <c r="T37" s="28" t="s">
        <v>49</v>
      </c>
      <c r="U37" s="30">
        <v>1839801.62</v>
      </c>
      <c r="V37" s="36">
        <v>1839801.62</v>
      </c>
      <c r="W37" s="72"/>
      <c r="X37" s="35"/>
    </row>
    <row r="38" spans="1:24" s="5" customFormat="1" ht="25.5" hidden="1" x14ac:dyDescent="0.2">
      <c r="A38" s="6"/>
      <c r="B38" s="28" t="s">
        <v>50</v>
      </c>
      <c r="C38" s="30">
        <v>349345.99</v>
      </c>
      <c r="D38" s="33">
        <v>349345.99</v>
      </c>
      <c r="E38" s="34"/>
      <c r="F38" s="35"/>
      <c r="G38" s="31"/>
      <c r="H38" s="28" t="s">
        <v>50</v>
      </c>
      <c r="I38" s="32">
        <v>1078694.18</v>
      </c>
      <c r="J38" s="36">
        <v>1078694.18</v>
      </c>
      <c r="K38" s="72"/>
      <c r="L38" s="35"/>
      <c r="M38" s="31"/>
      <c r="N38" s="28" t="s">
        <v>50</v>
      </c>
      <c r="O38" s="30">
        <v>0</v>
      </c>
      <c r="P38" s="36"/>
      <c r="Q38" s="72"/>
      <c r="R38" s="35"/>
      <c r="S38" s="31"/>
      <c r="T38" s="28" t="s">
        <v>50</v>
      </c>
      <c r="U38" s="30">
        <v>1839462.57</v>
      </c>
      <c r="V38" s="36">
        <v>1839462.57</v>
      </c>
      <c r="W38" s="72"/>
      <c r="X38" s="35"/>
    </row>
    <row r="39" spans="1:24" s="5" customFormat="1" ht="25.5" hidden="1" x14ac:dyDescent="0.2">
      <c r="A39" s="7"/>
      <c r="B39" s="28" t="s">
        <v>51</v>
      </c>
      <c r="C39" s="30">
        <v>-1154775.78</v>
      </c>
      <c r="D39" s="33">
        <v>-1154775.78</v>
      </c>
      <c r="E39" s="34"/>
      <c r="F39" s="35"/>
      <c r="G39" s="31"/>
      <c r="H39" s="28" t="s">
        <v>51</v>
      </c>
      <c r="I39" s="32">
        <v>-3457339.18</v>
      </c>
      <c r="J39" s="36">
        <v>-3457339.18</v>
      </c>
      <c r="K39" s="72"/>
      <c r="L39" s="35"/>
      <c r="M39" s="31"/>
      <c r="N39" s="28" t="s">
        <v>51</v>
      </c>
      <c r="O39" s="30">
        <v>9297892.8200000003</v>
      </c>
      <c r="P39" s="36">
        <v>9297892.8200000003</v>
      </c>
      <c r="Q39" s="72"/>
      <c r="R39" s="35"/>
      <c r="S39" s="31"/>
      <c r="T39" s="28" t="s">
        <v>51</v>
      </c>
      <c r="U39" s="30">
        <v>-7040669.8799999999</v>
      </c>
      <c r="V39" s="36">
        <v>-7040669.8799999999</v>
      </c>
      <c r="W39" s="72">
        <v>44272</v>
      </c>
      <c r="X39" s="35" t="s">
        <v>67</v>
      </c>
    </row>
    <row r="40" spans="1:24" s="5" customFormat="1" ht="25.5" hidden="1" x14ac:dyDescent="0.2">
      <c r="A40" s="7"/>
      <c r="B40" s="28" t="s">
        <v>53</v>
      </c>
      <c r="C40" s="30">
        <v>232688.18</v>
      </c>
      <c r="D40" s="33">
        <v>232688.18</v>
      </c>
      <c r="E40" s="34"/>
      <c r="F40" s="35"/>
      <c r="G40" s="31"/>
      <c r="H40" s="28" t="s">
        <v>53</v>
      </c>
      <c r="I40" s="32">
        <v>726003.78</v>
      </c>
      <c r="J40" s="36">
        <v>726003.78</v>
      </c>
      <c r="K40" s="72"/>
      <c r="L40" s="35"/>
      <c r="M40" s="31"/>
      <c r="N40" s="28" t="s">
        <v>53</v>
      </c>
      <c r="O40" s="30">
        <v>547891.5</v>
      </c>
      <c r="P40" s="36">
        <v>547891.5</v>
      </c>
      <c r="Q40" s="72"/>
      <c r="R40" s="35"/>
      <c r="S40" s="31"/>
      <c r="T40" s="28" t="s">
        <v>53</v>
      </c>
      <c r="U40" s="30">
        <v>1178927.1200000001</v>
      </c>
      <c r="V40" s="36">
        <v>1178927.1200000001</v>
      </c>
      <c r="W40" s="72">
        <v>44245</v>
      </c>
      <c r="X40" s="35" t="s">
        <v>68</v>
      </c>
    </row>
    <row r="41" spans="1:24" s="5" customFormat="1" ht="25.5" hidden="1" x14ac:dyDescent="0.2">
      <c r="A41" s="7"/>
      <c r="B41" s="28" t="s">
        <v>54</v>
      </c>
      <c r="C41" s="30">
        <v>233623.15</v>
      </c>
      <c r="D41" s="33">
        <v>233623.15</v>
      </c>
      <c r="E41" s="34"/>
      <c r="F41" s="35"/>
      <c r="G41" s="31"/>
      <c r="H41" s="28" t="s">
        <v>54</v>
      </c>
      <c r="I41" s="32">
        <v>723765.99</v>
      </c>
      <c r="J41" s="36">
        <v>723765.99</v>
      </c>
      <c r="K41" s="72"/>
      <c r="L41" s="35"/>
      <c r="M41" s="31"/>
      <c r="N41" s="28" t="s">
        <v>54</v>
      </c>
      <c r="O41" s="30">
        <v>545735.64</v>
      </c>
      <c r="P41" s="36">
        <v>545735.64</v>
      </c>
      <c r="Q41" s="72"/>
      <c r="R41" s="35"/>
      <c r="S41" s="31"/>
      <c r="T41" s="28" t="s">
        <v>54</v>
      </c>
      <c r="U41" s="30">
        <v>1178513.31</v>
      </c>
      <c r="V41" s="36">
        <v>1178513.31</v>
      </c>
      <c r="W41" s="72"/>
      <c r="X41" s="35"/>
    </row>
    <row r="42" spans="1:24" s="5" customFormat="1" ht="25.5" hidden="1" x14ac:dyDescent="0.2">
      <c r="A42" s="7"/>
      <c r="B42" s="28" t="s">
        <v>55</v>
      </c>
      <c r="C42" s="30">
        <v>232339.57</v>
      </c>
      <c r="D42" s="33">
        <v>232339.57</v>
      </c>
      <c r="E42" s="34">
        <v>44329</v>
      </c>
      <c r="F42" s="35" t="s">
        <v>71</v>
      </c>
      <c r="G42" s="31"/>
      <c r="H42" s="28" t="s">
        <v>55</v>
      </c>
      <c r="I42" s="32">
        <v>724369.16</v>
      </c>
      <c r="J42" s="36">
        <v>724369.16</v>
      </c>
      <c r="K42" s="72"/>
      <c r="L42" s="35"/>
      <c r="M42" s="31"/>
      <c r="N42" s="28" t="s">
        <v>55</v>
      </c>
      <c r="O42" s="30">
        <v>546893.76</v>
      </c>
      <c r="P42" s="36">
        <v>546893.76</v>
      </c>
      <c r="Q42" s="72">
        <v>44323</v>
      </c>
      <c r="R42" s="35" t="s">
        <v>66</v>
      </c>
      <c r="S42" s="31"/>
      <c r="T42" s="28" t="s">
        <v>55</v>
      </c>
      <c r="U42" s="30">
        <v>1180777.21</v>
      </c>
      <c r="V42" s="36">
        <v>1180777.21</v>
      </c>
      <c r="W42" s="72">
        <v>44313</v>
      </c>
      <c r="X42" s="35" t="s">
        <v>69</v>
      </c>
    </row>
    <row r="43" spans="1:24" s="5" customFormat="1" ht="25.5" hidden="1" x14ac:dyDescent="0.2">
      <c r="A43" s="7"/>
      <c r="B43" s="28" t="s">
        <v>56</v>
      </c>
      <c r="C43" s="30">
        <v>8725.11</v>
      </c>
      <c r="D43" s="33">
        <v>8725.11</v>
      </c>
      <c r="E43" s="34">
        <v>44362</v>
      </c>
      <c r="F43" s="35" t="s">
        <v>72</v>
      </c>
      <c r="G43" s="31"/>
      <c r="H43" s="28" t="s">
        <v>56</v>
      </c>
      <c r="I43" s="32">
        <v>18590.22</v>
      </c>
      <c r="J43" s="36">
        <v>18590.22</v>
      </c>
      <c r="K43" s="72">
        <v>44347</v>
      </c>
      <c r="L43" s="35" t="s">
        <v>65</v>
      </c>
      <c r="M43" s="31"/>
      <c r="N43" s="28" t="s">
        <v>56</v>
      </c>
      <c r="O43" s="30">
        <v>18054.48</v>
      </c>
      <c r="P43" s="36">
        <v>18054.48</v>
      </c>
      <c r="Q43" s="72"/>
      <c r="R43" s="35"/>
      <c r="S43" s="31"/>
      <c r="T43" s="28" t="s">
        <v>56</v>
      </c>
      <c r="U43" s="30">
        <v>34864.54</v>
      </c>
      <c r="V43" s="36">
        <v>34864.54</v>
      </c>
      <c r="W43" s="72">
        <v>44333</v>
      </c>
      <c r="X43" s="35" t="s">
        <v>73</v>
      </c>
    </row>
    <row r="44" spans="1:24" s="5" customFormat="1" ht="25.5" hidden="1" x14ac:dyDescent="0.2">
      <c r="A44" s="7"/>
      <c r="B44" s="28" t="s">
        <v>57</v>
      </c>
      <c r="C44" s="30">
        <v>473941.3</v>
      </c>
      <c r="D44" s="33">
        <v>473941.3</v>
      </c>
      <c r="E44" s="34"/>
      <c r="F44" s="35"/>
      <c r="G44" s="31"/>
      <c r="H44" s="28" t="s">
        <v>57</v>
      </c>
      <c r="I44" s="32">
        <v>1465030.63</v>
      </c>
      <c r="J44" s="36">
        <v>1465030.63</v>
      </c>
      <c r="K44" s="72">
        <v>44364</v>
      </c>
      <c r="L44" s="35" t="s">
        <v>70</v>
      </c>
      <c r="M44" s="31"/>
      <c r="N44" s="28" t="s">
        <v>57</v>
      </c>
      <c r="O44" s="30">
        <v>1108559.57</v>
      </c>
      <c r="P44" s="36">
        <v>1108559.57</v>
      </c>
      <c r="Q44" s="72"/>
      <c r="R44" s="35"/>
      <c r="S44" s="31"/>
      <c r="T44" s="28" t="s">
        <v>57</v>
      </c>
      <c r="U44" s="30">
        <v>2385666.96</v>
      </c>
      <c r="V44" s="36">
        <v>2385666.96</v>
      </c>
      <c r="W44" s="72"/>
      <c r="X44" s="35"/>
    </row>
    <row r="45" spans="1:24" s="5" customFormat="1" ht="25.5" hidden="1" x14ac:dyDescent="0.2">
      <c r="A45" s="7"/>
      <c r="B45" s="28" t="s">
        <v>58</v>
      </c>
      <c r="C45" s="30">
        <v>242573.11</v>
      </c>
      <c r="D45" s="33">
        <v>242573.11</v>
      </c>
      <c r="E45" s="34"/>
      <c r="F45" s="35"/>
      <c r="G45" s="31"/>
      <c r="H45" s="28" t="s">
        <v>58</v>
      </c>
      <c r="I45" s="32">
        <v>750880.52</v>
      </c>
      <c r="J45" s="36">
        <v>750880.52</v>
      </c>
      <c r="K45" s="72">
        <v>44377</v>
      </c>
      <c r="L45" s="35" t="s">
        <v>74</v>
      </c>
      <c r="M45" s="31"/>
      <c r="N45" s="28" t="s">
        <v>58</v>
      </c>
      <c r="O45" s="30">
        <v>560347.75</v>
      </c>
      <c r="P45" s="36">
        <v>560347.75</v>
      </c>
      <c r="Q45" s="72"/>
      <c r="R45" s="35"/>
      <c r="S45" s="31"/>
      <c r="T45" s="28" t="s">
        <v>58</v>
      </c>
      <c r="U45" s="30">
        <v>1216818.29</v>
      </c>
      <c r="V45" s="36">
        <v>1216818.29</v>
      </c>
      <c r="W45" s="72"/>
      <c r="X45" s="35"/>
    </row>
    <row r="46" spans="1:24" s="5" customFormat="1" ht="18" hidden="1" customHeight="1" x14ac:dyDescent="0.2">
      <c r="A46" s="7"/>
      <c r="B46" s="28" t="s">
        <v>59</v>
      </c>
      <c r="C46" s="30">
        <v>243969.49</v>
      </c>
      <c r="D46" s="33">
        <v>243969.49</v>
      </c>
      <c r="E46" s="34">
        <v>44438</v>
      </c>
      <c r="F46" s="61" t="s">
        <v>78</v>
      </c>
      <c r="G46" s="31"/>
      <c r="H46" s="28" t="s">
        <v>59</v>
      </c>
      <c r="I46" s="32">
        <v>757180.84</v>
      </c>
      <c r="J46" s="36">
        <v>757180.84</v>
      </c>
      <c r="K46" s="34">
        <v>44434</v>
      </c>
      <c r="L46" s="35" t="s">
        <v>75</v>
      </c>
      <c r="M46" s="31"/>
      <c r="N46" s="28" t="s">
        <v>59</v>
      </c>
      <c r="O46" s="30">
        <v>569974.94999999995</v>
      </c>
      <c r="P46" s="36">
        <v>569974.94999999995</v>
      </c>
      <c r="Q46" s="34">
        <v>44449</v>
      </c>
      <c r="R46" s="35" t="s">
        <v>77</v>
      </c>
      <c r="S46" s="31"/>
      <c r="T46" s="28" t="s">
        <v>59</v>
      </c>
      <c r="U46" s="30">
        <v>1231275.71</v>
      </c>
      <c r="V46" s="36">
        <v>1231275.71</v>
      </c>
      <c r="W46" s="34">
        <v>44434</v>
      </c>
      <c r="X46" s="35" t="s">
        <v>76</v>
      </c>
    </row>
    <row r="47" spans="1:24" s="5" customFormat="1" ht="18" hidden="1" customHeight="1" x14ac:dyDescent="0.2">
      <c r="A47" s="7"/>
      <c r="B47" s="28" t="s">
        <v>60</v>
      </c>
      <c r="C47" s="30">
        <v>245131.28</v>
      </c>
      <c r="D47" s="33">
        <v>245131.28</v>
      </c>
      <c r="E47" s="34">
        <v>44475</v>
      </c>
      <c r="F47" s="61" t="s">
        <v>79</v>
      </c>
      <c r="G47" s="31"/>
      <c r="H47" s="28" t="s">
        <v>60</v>
      </c>
      <c r="I47" s="32">
        <v>755125.48</v>
      </c>
      <c r="J47" s="36">
        <v>755125.48</v>
      </c>
      <c r="K47" s="34">
        <v>44459</v>
      </c>
      <c r="L47" s="35" t="s">
        <v>80</v>
      </c>
      <c r="M47" s="31"/>
      <c r="N47" s="28" t="s">
        <v>60</v>
      </c>
      <c r="O47" s="30">
        <v>564344.56999999995</v>
      </c>
      <c r="P47" s="36">
        <v>564344.56999999995</v>
      </c>
      <c r="Q47" s="34">
        <v>44467</v>
      </c>
      <c r="R47" s="35" t="s">
        <v>83</v>
      </c>
      <c r="S47" s="31"/>
      <c r="T47" s="28" t="s">
        <v>60</v>
      </c>
      <c r="U47" s="30">
        <v>1219054.26</v>
      </c>
      <c r="V47" s="36">
        <v>1219054.26</v>
      </c>
      <c r="W47" s="34">
        <v>44462</v>
      </c>
      <c r="X47" s="35" t="s">
        <v>81</v>
      </c>
    </row>
    <row r="48" spans="1:24" s="5" customFormat="1" ht="18" hidden="1" customHeight="1" x14ac:dyDescent="0.2">
      <c r="A48" s="7"/>
      <c r="B48" s="28" t="s">
        <v>61</v>
      </c>
      <c r="C48" s="30">
        <v>-124983.99</v>
      </c>
      <c r="D48" s="33">
        <v>-124983.99</v>
      </c>
      <c r="E48" s="34">
        <v>44529</v>
      </c>
      <c r="F48" s="61" t="s">
        <v>107</v>
      </c>
      <c r="G48" s="31"/>
      <c r="H48" s="28" t="s">
        <v>61</v>
      </c>
      <c r="I48" s="32">
        <v>-371970.67</v>
      </c>
      <c r="J48" s="36">
        <v>-371970.67</v>
      </c>
      <c r="K48" s="34">
        <v>44530</v>
      </c>
      <c r="L48" s="35" t="s">
        <v>82</v>
      </c>
      <c r="M48" s="31"/>
      <c r="N48" s="28" t="s">
        <v>61</v>
      </c>
      <c r="O48" s="30">
        <v>-217640.93</v>
      </c>
      <c r="P48" s="36">
        <v>-217640.93</v>
      </c>
      <c r="Q48" s="34">
        <v>44524</v>
      </c>
      <c r="R48" s="35">
        <v>1016211</v>
      </c>
      <c r="S48" s="31"/>
      <c r="T48" s="28" t="s">
        <v>61</v>
      </c>
      <c r="U48" s="30">
        <v>-572661.63</v>
      </c>
      <c r="V48" s="36">
        <v>-572661.63</v>
      </c>
      <c r="W48" s="34">
        <v>44518</v>
      </c>
      <c r="X48" s="35" t="s">
        <v>84</v>
      </c>
    </row>
    <row r="49" spans="1:24" s="5" customFormat="1" ht="18" hidden="1" customHeight="1" x14ac:dyDescent="0.2">
      <c r="A49" s="7"/>
      <c r="B49" s="28" t="s">
        <v>62</v>
      </c>
      <c r="C49" s="30">
        <v>402527.56</v>
      </c>
      <c r="D49" s="33">
        <v>402527.56</v>
      </c>
      <c r="E49" s="34">
        <v>44529</v>
      </c>
      <c r="F49" s="61" t="s">
        <v>107</v>
      </c>
      <c r="G49" s="31"/>
      <c r="H49" s="28" t="s">
        <v>62</v>
      </c>
      <c r="I49" s="32">
        <v>1254456.25</v>
      </c>
      <c r="J49" s="36">
        <v>1254456.25</v>
      </c>
      <c r="K49" s="34">
        <v>44530</v>
      </c>
      <c r="L49" s="35" t="s">
        <v>82</v>
      </c>
      <c r="M49" s="31"/>
      <c r="N49" s="28" t="s">
        <v>62</v>
      </c>
      <c r="O49" s="30">
        <v>979304.26</v>
      </c>
      <c r="P49" s="36">
        <v>979304.26</v>
      </c>
      <c r="Q49" s="34">
        <v>44524</v>
      </c>
      <c r="R49" s="35">
        <v>1016211</v>
      </c>
      <c r="S49" s="31"/>
      <c r="T49" s="28" t="s">
        <v>62</v>
      </c>
      <c r="U49" s="30">
        <v>2035207.91</v>
      </c>
      <c r="V49" s="36">
        <v>2035207.91</v>
      </c>
      <c r="W49" s="34">
        <v>44518</v>
      </c>
      <c r="X49" s="35" t="s">
        <v>84</v>
      </c>
    </row>
    <row r="50" spans="1:24" s="5" customFormat="1" ht="18" hidden="1" customHeight="1" x14ac:dyDescent="0.2">
      <c r="A50" s="7"/>
      <c r="B50" s="28" t="s">
        <v>63</v>
      </c>
      <c r="C50" s="30">
        <v>207849.99</v>
      </c>
      <c r="D50" s="33">
        <v>207849.99</v>
      </c>
      <c r="E50" s="34">
        <v>44572</v>
      </c>
      <c r="F50" s="61" t="s">
        <v>98</v>
      </c>
      <c r="G50" s="31"/>
      <c r="H50" s="28" t="s">
        <v>63</v>
      </c>
      <c r="I50" s="32">
        <v>632060.13</v>
      </c>
      <c r="J50" s="36">
        <v>632060.13</v>
      </c>
      <c r="K50" s="34">
        <v>44561</v>
      </c>
      <c r="L50" s="35" t="s">
        <v>105</v>
      </c>
      <c r="M50" s="31"/>
      <c r="N50" s="28" t="s">
        <v>63</v>
      </c>
      <c r="O50" s="30">
        <v>495471.75</v>
      </c>
      <c r="P50" s="36">
        <v>495471.75</v>
      </c>
      <c r="Q50" s="34">
        <v>44553</v>
      </c>
      <c r="R50" s="35" t="s">
        <v>99</v>
      </c>
      <c r="S50" s="31"/>
      <c r="T50" s="28" t="s">
        <v>63</v>
      </c>
      <c r="U50" s="30">
        <v>1025088.85</v>
      </c>
      <c r="V50" s="36">
        <v>1025088.85</v>
      </c>
      <c r="W50" s="34">
        <v>44547</v>
      </c>
      <c r="X50" s="35" t="s">
        <v>100</v>
      </c>
    </row>
    <row r="51" spans="1:24" s="5" customFormat="1" ht="18" hidden="1" customHeight="1" thickBot="1" x14ac:dyDescent="0.25">
      <c r="A51" s="7"/>
      <c r="B51" s="37" t="s">
        <v>64</v>
      </c>
      <c r="C51" s="38">
        <v>210769.64</v>
      </c>
      <c r="D51" s="39">
        <v>210769.64</v>
      </c>
      <c r="E51" s="40">
        <v>44603</v>
      </c>
      <c r="F51" s="61" t="s">
        <v>106</v>
      </c>
      <c r="G51" s="42"/>
      <c r="H51" s="28" t="s">
        <v>64</v>
      </c>
      <c r="I51" s="32">
        <v>630853.31000000006</v>
      </c>
      <c r="J51" s="36">
        <v>630853.31000000006</v>
      </c>
      <c r="K51" s="40">
        <v>44587</v>
      </c>
      <c r="L51" s="35" t="s">
        <v>101</v>
      </c>
      <c r="M51" s="42"/>
      <c r="N51" s="37" t="s">
        <v>64</v>
      </c>
      <c r="O51" s="38">
        <v>496402.04</v>
      </c>
      <c r="P51" s="39">
        <v>496402.04</v>
      </c>
      <c r="Q51" s="40">
        <v>44588</v>
      </c>
      <c r="R51" s="41" t="s">
        <v>102</v>
      </c>
      <c r="S51" s="42"/>
      <c r="T51" s="37" t="s">
        <v>64</v>
      </c>
      <c r="U51" s="38">
        <v>1024776.56</v>
      </c>
      <c r="V51" s="39">
        <v>1024776.56</v>
      </c>
      <c r="W51" s="40">
        <v>44585</v>
      </c>
      <c r="X51" s="41" t="s">
        <v>103</v>
      </c>
    </row>
    <row r="52" spans="1:24" s="5" customFormat="1" x14ac:dyDescent="0.2">
      <c r="B52" s="43" t="s">
        <v>85</v>
      </c>
      <c r="C52" s="44">
        <v>213199.35</v>
      </c>
      <c r="D52" s="45">
        <v>213199.35</v>
      </c>
      <c r="E52" s="46">
        <v>44634</v>
      </c>
      <c r="F52" s="65" t="s">
        <v>111</v>
      </c>
      <c r="G52" s="48"/>
      <c r="H52" s="43" t="s">
        <v>85</v>
      </c>
      <c r="I52" s="44">
        <v>627945.59</v>
      </c>
      <c r="J52" s="45">
        <v>627945.59</v>
      </c>
      <c r="K52" s="46">
        <v>44602</v>
      </c>
      <c r="L52" s="62" t="s">
        <v>104</v>
      </c>
      <c r="M52" s="48"/>
      <c r="N52" s="43" t="s">
        <v>85</v>
      </c>
      <c r="O52" s="44">
        <v>496450.16</v>
      </c>
      <c r="P52" s="45">
        <v>496450.16</v>
      </c>
      <c r="Q52" s="53">
        <v>44624</v>
      </c>
      <c r="R52" s="35" t="s">
        <v>138</v>
      </c>
      <c r="S52" s="48"/>
      <c r="T52" s="43" t="s">
        <v>85</v>
      </c>
      <c r="U52" s="49">
        <v>1027630.92</v>
      </c>
      <c r="V52" s="45">
        <v>1027630.92</v>
      </c>
      <c r="W52" s="46">
        <v>44610</v>
      </c>
      <c r="X52" s="47" t="s">
        <v>109</v>
      </c>
    </row>
    <row r="53" spans="1:24" x14ac:dyDescent="0.2">
      <c r="B53" s="50" t="s">
        <v>86</v>
      </c>
      <c r="C53" s="51">
        <v>216309.63</v>
      </c>
      <c r="D53" s="52">
        <v>216309.63</v>
      </c>
      <c r="E53" s="53">
        <v>44662</v>
      </c>
      <c r="F53" s="66" t="s">
        <v>112</v>
      </c>
      <c r="G53" s="55"/>
      <c r="H53" s="50" t="s">
        <v>86</v>
      </c>
      <c r="I53" s="51">
        <v>633395.31000000006</v>
      </c>
      <c r="J53" s="52">
        <v>633395.31000000006</v>
      </c>
      <c r="K53" s="53">
        <v>44645</v>
      </c>
      <c r="L53" s="63" t="s">
        <v>108</v>
      </c>
      <c r="M53" s="55"/>
      <c r="N53" s="50" t="s">
        <v>86</v>
      </c>
      <c r="O53" s="51">
        <v>500951.63</v>
      </c>
      <c r="P53" s="52">
        <v>500951.63</v>
      </c>
      <c r="Q53" s="53">
        <v>44645</v>
      </c>
      <c r="R53" s="35" t="s">
        <v>139</v>
      </c>
      <c r="S53" s="55"/>
      <c r="T53" s="50" t="s">
        <v>86</v>
      </c>
      <c r="U53" s="51">
        <v>1033626.03</v>
      </c>
      <c r="V53" s="52">
        <v>1033626.03</v>
      </c>
      <c r="W53" s="53">
        <v>44642</v>
      </c>
      <c r="X53" s="54" t="s">
        <v>110</v>
      </c>
    </row>
    <row r="54" spans="1:24" x14ac:dyDescent="0.2">
      <c r="B54" s="50" t="s">
        <v>87</v>
      </c>
      <c r="C54" s="51">
        <v>5252.09</v>
      </c>
      <c r="D54" s="52">
        <v>5252.09</v>
      </c>
      <c r="E54" s="53">
        <v>44692</v>
      </c>
      <c r="F54" s="66" t="s">
        <v>113</v>
      </c>
      <c r="G54" s="55"/>
      <c r="H54" s="50" t="s">
        <v>87</v>
      </c>
      <c r="I54" s="51">
        <v>11894.32</v>
      </c>
      <c r="J54" s="52">
        <v>11894.32</v>
      </c>
      <c r="K54" s="53">
        <v>44672</v>
      </c>
      <c r="L54" s="63" t="s">
        <v>114</v>
      </c>
      <c r="M54" s="55"/>
      <c r="N54" s="50" t="s">
        <v>87</v>
      </c>
      <c r="O54" s="51">
        <v>10384.25</v>
      </c>
      <c r="P54" s="52">
        <v>10384.25</v>
      </c>
      <c r="Q54" s="53">
        <v>44687</v>
      </c>
      <c r="R54" s="63" t="s">
        <v>115</v>
      </c>
      <c r="S54" s="55"/>
      <c r="T54" s="50" t="s">
        <v>87</v>
      </c>
      <c r="U54" s="51">
        <v>19534.05</v>
      </c>
      <c r="V54" s="52">
        <v>19534.05</v>
      </c>
      <c r="W54" s="53">
        <v>44669</v>
      </c>
      <c r="X54" s="54" t="s">
        <v>116</v>
      </c>
    </row>
    <row r="55" spans="1:24" x14ac:dyDescent="0.2">
      <c r="B55" s="50" t="s">
        <v>88</v>
      </c>
      <c r="C55" s="51">
        <v>434745.53</v>
      </c>
      <c r="D55" s="52">
        <v>434745.53</v>
      </c>
      <c r="E55" s="53">
        <v>44719</v>
      </c>
      <c r="F55" s="66" t="s">
        <v>121</v>
      </c>
      <c r="G55" s="55"/>
      <c r="H55" s="50" t="s">
        <v>88</v>
      </c>
      <c r="I55" s="51">
        <v>1265038.0900000001</v>
      </c>
      <c r="J55" s="52">
        <v>1265038.0900000001</v>
      </c>
      <c r="K55" s="53">
        <v>44708</v>
      </c>
      <c r="L55" s="63" t="s">
        <v>122</v>
      </c>
      <c r="M55" s="55"/>
      <c r="N55" s="50" t="s">
        <v>88</v>
      </c>
      <c r="O55" s="51">
        <v>996700.41</v>
      </c>
      <c r="P55" s="52">
        <v>996700.41</v>
      </c>
      <c r="Q55" s="53">
        <v>44715</v>
      </c>
      <c r="R55" s="63" t="s">
        <v>117</v>
      </c>
      <c r="S55" s="55"/>
      <c r="T55" s="50" t="s">
        <v>88</v>
      </c>
      <c r="U55" s="51">
        <v>2063745.32</v>
      </c>
      <c r="V55" s="52">
        <v>2063745.32</v>
      </c>
      <c r="W55" s="53">
        <v>44700</v>
      </c>
      <c r="X55" s="54" t="s">
        <v>128</v>
      </c>
    </row>
    <row r="56" spans="1:24" x14ac:dyDescent="0.2">
      <c r="B56" s="50" t="s">
        <v>89</v>
      </c>
      <c r="C56" s="51">
        <v>223548.31</v>
      </c>
      <c r="D56" s="52">
        <v>223548.31</v>
      </c>
      <c r="E56" s="53">
        <v>44742</v>
      </c>
      <c r="F56" s="66" t="s">
        <v>118</v>
      </c>
      <c r="G56" s="55"/>
      <c r="H56" s="50" t="s">
        <v>89</v>
      </c>
      <c r="I56" s="51">
        <v>634883.64</v>
      </c>
      <c r="J56" s="52">
        <v>634883.64</v>
      </c>
      <c r="K56" s="53">
        <v>44728</v>
      </c>
      <c r="L56" s="63" t="s">
        <v>123</v>
      </c>
      <c r="M56" s="55"/>
      <c r="N56" s="50" t="s">
        <v>89</v>
      </c>
      <c r="O56" s="51">
        <v>500880.03</v>
      </c>
      <c r="P56" s="52"/>
      <c r="Q56" s="53"/>
      <c r="R56" s="63"/>
      <c r="S56" s="55"/>
      <c r="T56" s="50" t="s">
        <v>89</v>
      </c>
      <c r="U56" s="51">
        <v>1039610.19</v>
      </c>
      <c r="V56" s="52">
        <v>1039610.19</v>
      </c>
      <c r="W56" s="53">
        <v>44726</v>
      </c>
      <c r="X56" s="54" t="s">
        <v>129</v>
      </c>
    </row>
    <row r="57" spans="1:24" x14ac:dyDescent="0.2">
      <c r="B57" s="50" t="s">
        <v>90</v>
      </c>
      <c r="C57" s="51">
        <v>4374.8999999999996</v>
      </c>
      <c r="D57" s="52">
        <v>4374.8999999999996</v>
      </c>
      <c r="E57" s="53">
        <v>44784</v>
      </c>
      <c r="F57" s="66" t="s">
        <v>119</v>
      </c>
      <c r="G57" s="55"/>
      <c r="H57" s="50" t="s">
        <v>90</v>
      </c>
      <c r="I57" s="51">
        <v>9131.31</v>
      </c>
      <c r="J57" s="52">
        <v>9131.31</v>
      </c>
      <c r="K57" s="53">
        <v>44772</v>
      </c>
      <c r="L57" s="63" t="s">
        <v>124</v>
      </c>
      <c r="M57" s="55"/>
      <c r="N57" s="50" t="s">
        <v>90</v>
      </c>
      <c r="O57" s="51">
        <v>8988.8700000000008</v>
      </c>
      <c r="P57" s="52">
        <v>8988.8700000000008</v>
      </c>
      <c r="Q57" s="53">
        <v>44769</v>
      </c>
      <c r="R57" s="63" t="s">
        <v>126</v>
      </c>
      <c r="S57" s="55"/>
      <c r="T57" s="50" t="s">
        <v>90</v>
      </c>
      <c r="U57" s="51">
        <v>16927.68</v>
      </c>
      <c r="V57" s="52">
        <v>16927.68</v>
      </c>
      <c r="W57" s="53">
        <v>44760</v>
      </c>
      <c r="X57" s="54" t="s">
        <v>130</v>
      </c>
    </row>
    <row r="58" spans="1:24" x14ac:dyDescent="0.2">
      <c r="B58" s="50" t="s">
        <v>91</v>
      </c>
      <c r="C58" s="51">
        <v>674001.86</v>
      </c>
      <c r="D58" s="52">
        <v>674001.86</v>
      </c>
      <c r="E58" s="53">
        <v>44813</v>
      </c>
      <c r="F58" s="61" t="s">
        <v>120</v>
      </c>
      <c r="G58" s="55"/>
      <c r="H58" s="50" t="s">
        <v>91</v>
      </c>
      <c r="I58" s="51">
        <v>1971979.67</v>
      </c>
      <c r="J58" s="52">
        <v>1971979.67</v>
      </c>
      <c r="K58" s="53">
        <v>44774</v>
      </c>
      <c r="L58" s="35" t="s">
        <v>125</v>
      </c>
      <c r="M58" s="55"/>
      <c r="N58" s="50" t="s">
        <v>91</v>
      </c>
      <c r="O58" s="51">
        <v>1643486.41</v>
      </c>
      <c r="P58" s="52">
        <v>1643486.41</v>
      </c>
      <c r="Q58" s="53">
        <v>44790</v>
      </c>
      <c r="R58" s="35" t="s">
        <v>127</v>
      </c>
      <c r="S58" s="55"/>
      <c r="T58" s="50" t="s">
        <v>91</v>
      </c>
      <c r="U58" s="51">
        <v>3306046.63</v>
      </c>
      <c r="V58" s="52">
        <v>3306035.26</v>
      </c>
      <c r="W58" s="53">
        <v>44797</v>
      </c>
      <c r="X58" s="54" t="s">
        <v>131</v>
      </c>
    </row>
    <row r="59" spans="1:24" x14ac:dyDescent="0.2">
      <c r="B59" s="50" t="s">
        <v>92</v>
      </c>
      <c r="C59" s="51">
        <v>342181.38</v>
      </c>
      <c r="D59" s="52">
        <v>342181.38</v>
      </c>
      <c r="E59" s="53">
        <v>44841</v>
      </c>
      <c r="F59" s="61" t="s">
        <v>135</v>
      </c>
      <c r="G59" s="55"/>
      <c r="H59" s="50" t="s">
        <v>92</v>
      </c>
      <c r="I59" s="51">
        <v>993625.87</v>
      </c>
      <c r="J59" s="52">
        <v>993625.87</v>
      </c>
      <c r="K59" s="53">
        <v>44805</v>
      </c>
      <c r="L59" s="63" t="s">
        <v>132</v>
      </c>
      <c r="M59" s="55"/>
      <c r="N59" s="50" t="s">
        <v>92</v>
      </c>
      <c r="O59" s="51">
        <v>824198.89</v>
      </c>
      <c r="P59" s="52">
        <v>824198.89</v>
      </c>
      <c r="Q59" s="53">
        <v>44839</v>
      </c>
      <c r="R59" s="35" t="s">
        <v>133</v>
      </c>
      <c r="S59" s="55"/>
      <c r="T59" s="50" t="s">
        <v>92</v>
      </c>
      <c r="U59" s="51">
        <v>1663257.72</v>
      </c>
      <c r="V59" s="52">
        <v>1663257.72</v>
      </c>
      <c r="W59" s="53">
        <v>44837</v>
      </c>
      <c r="X59" s="54" t="s">
        <v>134</v>
      </c>
    </row>
    <row r="60" spans="1:24" x14ac:dyDescent="0.2">
      <c r="B60" s="50" t="s">
        <v>93</v>
      </c>
      <c r="C60" s="51">
        <v>8951.02</v>
      </c>
      <c r="D60" s="52">
        <v>8951.02</v>
      </c>
      <c r="E60" s="53">
        <v>44873</v>
      </c>
      <c r="F60" s="66" t="s">
        <v>140</v>
      </c>
      <c r="G60" s="55"/>
      <c r="H60" s="50" t="s">
        <v>93</v>
      </c>
      <c r="I60" s="51">
        <v>19935.009999999998</v>
      </c>
      <c r="J60" s="52">
        <v>19935.009999999998</v>
      </c>
      <c r="K60" s="53">
        <v>44835</v>
      </c>
      <c r="L60" s="63" t="s">
        <v>141</v>
      </c>
      <c r="M60" s="55"/>
      <c r="N60" s="50" t="s">
        <v>93</v>
      </c>
      <c r="O60" s="51">
        <v>19332.060000000001</v>
      </c>
      <c r="P60" s="52">
        <v>19332.060000000001</v>
      </c>
      <c r="Q60" s="53">
        <v>44869</v>
      </c>
      <c r="R60" s="63" t="s">
        <v>137</v>
      </c>
      <c r="S60" s="55"/>
      <c r="T60" s="50" t="s">
        <v>93</v>
      </c>
      <c r="U60" s="51">
        <v>36884.06</v>
      </c>
      <c r="V60" s="52">
        <v>36884.06</v>
      </c>
      <c r="W60" s="53">
        <v>44867</v>
      </c>
      <c r="X60" s="54" t="s">
        <v>136</v>
      </c>
    </row>
    <row r="61" spans="1:24" ht="21.95" customHeight="1" x14ac:dyDescent="0.2">
      <c r="B61" s="50" t="s">
        <v>94</v>
      </c>
      <c r="C61" s="51">
        <v>686956.26</v>
      </c>
      <c r="D61" s="52">
        <v>686956.26</v>
      </c>
      <c r="E61" s="53">
        <v>44895</v>
      </c>
      <c r="F61" s="66" t="s">
        <v>145</v>
      </c>
      <c r="G61" s="55"/>
      <c r="H61" s="50" t="s">
        <v>94</v>
      </c>
      <c r="I61" s="51">
        <v>1973370.14</v>
      </c>
      <c r="J61" s="52">
        <v>1973370.14</v>
      </c>
      <c r="K61" s="53">
        <v>44866</v>
      </c>
      <c r="L61" s="63" t="s">
        <v>143</v>
      </c>
      <c r="M61" s="55"/>
      <c r="N61" s="50" t="s">
        <v>94</v>
      </c>
      <c r="O61" s="51">
        <v>1641771.86</v>
      </c>
      <c r="P61" s="52">
        <v>1641771.86</v>
      </c>
      <c r="Q61" s="53">
        <v>44887</v>
      </c>
      <c r="R61" s="63" t="s">
        <v>142</v>
      </c>
      <c r="S61" s="55"/>
      <c r="T61" s="50" t="s">
        <v>94</v>
      </c>
      <c r="U61" s="51">
        <v>3304767.59</v>
      </c>
      <c r="V61" s="52">
        <v>3304767.59</v>
      </c>
      <c r="W61" s="53">
        <v>44887</v>
      </c>
      <c r="X61" s="54" t="s">
        <v>144</v>
      </c>
    </row>
    <row r="62" spans="1:24" ht="21.95" customHeight="1" x14ac:dyDescent="0.2">
      <c r="B62" s="50" t="s">
        <v>95</v>
      </c>
      <c r="C62" s="51">
        <v>346221.48</v>
      </c>
      <c r="D62" s="52">
        <v>346221.48</v>
      </c>
      <c r="E62" s="53">
        <v>44925</v>
      </c>
      <c r="F62" s="66" t="s">
        <v>147</v>
      </c>
      <c r="G62" s="55"/>
      <c r="H62" s="50" t="s">
        <v>95</v>
      </c>
      <c r="I62" s="51">
        <v>992970.39</v>
      </c>
      <c r="J62" s="52">
        <v>992970.39</v>
      </c>
      <c r="K62" s="53">
        <v>44896</v>
      </c>
      <c r="L62" s="63" t="s">
        <v>146</v>
      </c>
      <c r="M62" s="55"/>
      <c r="N62" s="50" t="s">
        <v>95</v>
      </c>
      <c r="O62" s="51">
        <v>827393.77</v>
      </c>
      <c r="P62" s="52">
        <v>827393.77</v>
      </c>
      <c r="Q62" s="53">
        <v>44932</v>
      </c>
      <c r="R62" s="63" t="s">
        <v>161</v>
      </c>
      <c r="S62" s="55"/>
      <c r="T62" s="50" t="s">
        <v>95</v>
      </c>
      <c r="U62" s="51">
        <v>1658124.57</v>
      </c>
      <c r="V62" s="52">
        <v>1658124.57</v>
      </c>
      <c r="W62" s="53">
        <v>44915</v>
      </c>
      <c r="X62" s="54" t="s">
        <v>160</v>
      </c>
    </row>
    <row r="63" spans="1:24" ht="21.95" customHeight="1" thickBot="1" x14ac:dyDescent="0.25">
      <c r="B63" s="56" t="s">
        <v>96</v>
      </c>
      <c r="C63" s="57">
        <v>353096.93</v>
      </c>
      <c r="D63" s="58">
        <v>353096.93</v>
      </c>
      <c r="E63" s="59">
        <v>44967</v>
      </c>
      <c r="F63" s="68" t="s">
        <v>165</v>
      </c>
      <c r="G63" s="55"/>
      <c r="H63" s="56" t="s">
        <v>96</v>
      </c>
      <c r="I63" s="57">
        <v>995207.69</v>
      </c>
      <c r="J63" s="58">
        <v>995207.69</v>
      </c>
      <c r="K63" s="59">
        <v>44927</v>
      </c>
      <c r="L63" s="64" t="s">
        <v>162</v>
      </c>
      <c r="M63" s="55"/>
      <c r="N63" s="56" t="s">
        <v>96</v>
      </c>
      <c r="O63" s="57">
        <v>834914.04</v>
      </c>
      <c r="P63" s="58">
        <v>834914.04</v>
      </c>
      <c r="Q63" s="59">
        <v>44951</v>
      </c>
      <c r="R63" s="64" t="s">
        <v>164</v>
      </c>
      <c r="S63" s="55"/>
      <c r="T63" s="56" t="s">
        <v>96</v>
      </c>
      <c r="U63" s="57">
        <v>1676518.02</v>
      </c>
      <c r="V63" s="58">
        <v>1676518.02</v>
      </c>
      <c r="W63" s="59">
        <v>44945</v>
      </c>
      <c r="X63" s="60" t="s">
        <v>163</v>
      </c>
    </row>
    <row r="64" spans="1:24" ht="21.75" customHeight="1" x14ac:dyDescent="0.2">
      <c r="B64" s="43" t="s">
        <v>148</v>
      </c>
      <c r="C64" s="44">
        <v>7340.56</v>
      </c>
      <c r="D64" s="45">
        <v>7340.56</v>
      </c>
      <c r="E64" s="46">
        <v>44984</v>
      </c>
      <c r="F64" s="65" t="s">
        <v>166</v>
      </c>
      <c r="G64" s="48"/>
      <c r="H64" s="43" t="s">
        <v>148</v>
      </c>
      <c r="I64" s="44">
        <v>13791.49</v>
      </c>
      <c r="J64" s="45">
        <v>13791.49</v>
      </c>
      <c r="K64" s="46">
        <v>44958</v>
      </c>
      <c r="L64" s="62" t="s">
        <v>167</v>
      </c>
      <c r="M64" s="48"/>
      <c r="N64" s="43" t="s">
        <v>148</v>
      </c>
      <c r="O64" s="44">
        <v>12327.5</v>
      </c>
      <c r="P64" s="45">
        <v>12327.5</v>
      </c>
      <c r="Q64" s="53">
        <v>44979</v>
      </c>
      <c r="R64" s="35" t="s">
        <v>169</v>
      </c>
      <c r="S64" s="48"/>
      <c r="T64" s="43" t="s">
        <v>148</v>
      </c>
      <c r="U64" s="44">
        <v>25923.9</v>
      </c>
      <c r="V64" s="52">
        <v>25923.9</v>
      </c>
      <c r="W64" s="46">
        <v>44974</v>
      </c>
      <c r="X64" s="47" t="s">
        <v>168</v>
      </c>
    </row>
    <row r="65" spans="2:24" ht="21.75" customHeight="1" x14ac:dyDescent="0.2">
      <c r="B65" s="50" t="s">
        <v>149</v>
      </c>
      <c r="C65" s="51">
        <v>694971.19</v>
      </c>
      <c r="D65" s="52">
        <v>694971.19</v>
      </c>
      <c r="E65" s="53">
        <v>45027</v>
      </c>
      <c r="F65" s="66" t="s">
        <v>170</v>
      </c>
      <c r="G65" s="55"/>
      <c r="H65" s="50" t="s">
        <v>149</v>
      </c>
      <c r="I65" s="51">
        <v>1967203.15</v>
      </c>
      <c r="J65" s="52">
        <v>1967203.15</v>
      </c>
      <c r="K65" s="53">
        <v>44986</v>
      </c>
      <c r="L65" s="63" t="s">
        <v>173</v>
      </c>
      <c r="M65" s="55"/>
      <c r="N65" s="50" t="s">
        <v>149</v>
      </c>
      <c r="O65" s="51">
        <v>1643554.94</v>
      </c>
      <c r="P65" s="52">
        <v>1643554.94</v>
      </c>
      <c r="Q65" s="53">
        <v>45007</v>
      </c>
      <c r="R65" s="35" t="s">
        <v>172</v>
      </c>
      <c r="S65" s="55"/>
      <c r="T65" s="50" t="s">
        <v>149</v>
      </c>
      <c r="U65" s="51">
        <v>3288136.79</v>
      </c>
      <c r="V65" s="52">
        <v>3288136.79</v>
      </c>
      <c r="W65" s="53">
        <v>45005</v>
      </c>
      <c r="X65" s="54" t="s">
        <v>171</v>
      </c>
    </row>
    <row r="66" spans="2:24" ht="21.75" customHeight="1" x14ac:dyDescent="0.2">
      <c r="B66" s="50" t="s">
        <v>150</v>
      </c>
      <c r="C66" s="51">
        <v>8930.19</v>
      </c>
      <c r="D66" s="52"/>
      <c r="E66" s="53"/>
      <c r="F66" s="66"/>
      <c r="G66" s="55"/>
      <c r="H66" s="50" t="s">
        <v>150</v>
      </c>
      <c r="I66" s="51">
        <v>21900.97</v>
      </c>
      <c r="J66" s="52"/>
      <c r="K66" s="53"/>
      <c r="L66" s="63"/>
      <c r="M66" s="55"/>
      <c r="N66" s="50" t="s">
        <v>150</v>
      </c>
      <c r="O66" s="51">
        <v>18329.14</v>
      </c>
      <c r="P66" s="52"/>
      <c r="Q66" s="53"/>
      <c r="R66" s="63"/>
      <c r="S66" s="55"/>
      <c r="T66" s="50" t="s">
        <v>150</v>
      </c>
      <c r="U66" s="51">
        <v>32996.32</v>
      </c>
      <c r="V66" s="52"/>
      <c r="W66" s="53"/>
      <c r="X66" s="54"/>
    </row>
    <row r="67" spans="2:24" ht="21.75" customHeight="1" x14ac:dyDescent="0.2">
      <c r="B67" s="50" t="s">
        <v>151</v>
      </c>
      <c r="C67" s="51">
        <v>0</v>
      </c>
      <c r="D67" s="52"/>
      <c r="E67" s="53"/>
      <c r="F67" s="66"/>
      <c r="G67" s="55"/>
      <c r="H67" s="50" t="s">
        <v>151</v>
      </c>
      <c r="I67" s="51">
        <v>0</v>
      </c>
      <c r="J67" s="52"/>
      <c r="K67" s="53"/>
      <c r="L67" s="63"/>
      <c r="M67" s="55"/>
      <c r="N67" s="50" t="s">
        <v>151</v>
      </c>
      <c r="O67" s="51">
        <v>0</v>
      </c>
      <c r="P67" s="52"/>
      <c r="Q67" s="53"/>
      <c r="R67" s="63"/>
      <c r="S67" s="55"/>
      <c r="T67" s="50" t="s">
        <v>151</v>
      </c>
      <c r="U67" s="51">
        <v>0</v>
      </c>
      <c r="V67" s="52"/>
      <c r="W67" s="53"/>
      <c r="X67" s="54"/>
    </row>
    <row r="68" spans="2:24" ht="21.75" customHeight="1" x14ac:dyDescent="0.2">
      <c r="B68" s="50" t="s">
        <v>152</v>
      </c>
      <c r="C68" s="51">
        <v>0</v>
      </c>
      <c r="D68" s="52"/>
      <c r="E68" s="53"/>
      <c r="F68" s="66"/>
      <c r="G68" s="55"/>
      <c r="H68" s="50" t="s">
        <v>152</v>
      </c>
      <c r="I68" s="51">
        <v>0</v>
      </c>
      <c r="J68" s="52"/>
      <c r="K68" s="53"/>
      <c r="L68" s="63"/>
      <c r="M68" s="55"/>
      <c r="N68" s="50" t="s">
        <v>152</v>
      </c>
      <c r="O68" s="51">
        <v>0</v>
      </c>
      <c r="P68" s="52"/>
      <c r="Q68" s="53"/>
      <c r="R68" s="63"/>
      <c r="S68" s="55"/>
      <c r="T68" s="50" t="s">
        <v>152</v>
      </c>
      <c r="U68" s="51">
        <v>0</v>
      </c>
      <c r="V68" s="52"/>
      <c r="W68" s="53"/>
      <c r="X68" s="54"/>
    </row>
    <row r="69" spans="2:24" ht="21.75" customHeight="1" x14ac:dyDescent="0.2">
      <c r="B69" s="50" t="s">
        <v>153</v>
      </c>
      <c r="C69" s="51">
        <v>0</v>
      </c>
      <c r="D69" s="52"/>
      <c r="E69" s="53"/>
      <c r="F69" s="66"/>
      <c r="G69" s="55"/>
      <c r="H69" s="50" t="s">
        <v>153</v>
      </c>
      <c r="I69" s="51">
        <v>0</v>
      </c>
      <c r="J69" s="52"/>
      <c r="K69" s="53"/>
      <c r="L69" s="63"/>
      <c r="M69" s="55"/>
      <c r="N69" s="50" t="s">
        <v>153</v>
      </c>
      <c r="O69" s="51">
        <v>0</v>
      </c>
      <c r="P69" s="52"/>
      <c r="Q69" s="53"/>
      <c r="R69" s="63"/>
      <c r="S69" s="55"/>
      <c r="T69" s="50" t="s">
        <v>153</v>
      </c>
      <c r="U69" s="51">
        <v>0</v>
      </c>
      <c r="V69" s="52"/>
      <c r="W69" s="53"/>
      <c r="X69" s="54"/>
    </row>
    <row r="70" spans="2:24" ht="21.75" customHeight="1" x14ac:dyDescent="0.2">
      <c r="B70" s="50" t="s">
        <v>154</v>
      </c>
      <c r="C70" s="51">
        <v>0</v>
      </c>
      <c r="D70" s="52"/>
      <c r="E70" s="53"/>
      <c r="F70" s="61"/>
      <c r="G70" s="55"/>
      <c r="H70" s="50" t="s">
        <v>154</v>
      </c>
      <c r="I70" s="51">
        <v>0</v>
      </c>
      <c r="J70" s="52"/>
      <c r="K70" s="53"/>
      <c r="L70" s="35"/>
      <c r="M70" s="55"/>
      <c r="N70" s="50" t="s">
        <v>154</v>
      </c>
      <c r="O70" s="51">
        <v>0</v>
      </c>
      <c r="P70" s="52"/>
      <c r="Q70" s="53"/>
      <c r="R70" s="35"/>
      <c r="S70" s="55"/>
      <c r="T70" s="50" t="s">
        <v>154</v>
      </c>
      <c r="U70" s="51">
        <v>0</v>
      </c>
      <c r="V70" s="52"/>
      <c r="W70" s="53"/>
      <c r="X70" s="54"/>
    </row>
    <row r="71" spans="2:24" x14ac:dyDescent="0.2">
      <c r="B71" s="50" t="s">
        <v>155</v>
      </c>
      <c r="C71" s="51">
        <v>0</v>
      </c>
      <c r="D71" s="52"/>
      <c r="E71" s="53"/>
      <c r="F71" s="61"/>
      <c r="G71" s="55"/>
      <c r="H71" s="50" t="s">
        <v>155</v>
      </c>
      <c r="I71" s="51">
        <v>0</v>
      </c>
      <c r="J71" s="52"/>
      <c r="K71" s="53"/>
      <c r="L71" s="63"/>
      <c r="M71" s="55"/>
      <c r="N71" s="50" t="s">
        <v>155</v>
      </c>
      <c r="O71" s="51">
        <v>0</v>
      </c>
      <c r="P71" s="52"/>
      <c r="Q71" s="53"/>
      <c r="R71" s="35"/>
      <c r="S71" s="55"/>
      <c r="T71" s="50" t="s">
        <v>155</v>
      </c>
      <c r="U71" s="51">
        <v>0</v>
      </c>
      <c r="V71" s="52"/>
      <c r="W71" s="53"/>
      <c r="X71" s="54"/>
    </row>
    <row r="72" spans="2:24" x14ac:dyDescent="0.2">
      <c r="B72" s="50" t="s">
        <v>156</v>
      </c>
      <c r="C72" s="51">
        <v>0</v>
      </c>
      <c r="D72" s="52"/>
      <c r="E72" s="53"/>
      <c r="F72" s="66"/>
      <c r="G72" s="55"/>
      <c r="H72" s="50" t="s">
        <v>156</v>
      </c>
      <c r="I72" s="51">
        <v>0</v>
      </c>
      <c r="J72" s="52"/>
      <c r="K72" s="53"/>
      <c r="L72" s="63"/>
      <c r="M72" s="55"/>
      <c r="N72" s="50" t="s">
        <v>156</v>
      </c>
      <c r="O72" s="51">
        <v>0</v>
      </c>
      <c r="P72" s="52"/>
      <c r="Q72" s="53"/>
      <c r="R72" s="63"/>
      <c r="S72" s="55"/>
      <c r="T72" s="50" t="s">
        <v>156</v>
      </c>
      <c r="U72" s="51">
        <v>0</v>
      </c>
      <c r="V72" s="52"/>
      <c r="W72" s="53"/>
      <c r="X72" s="54"/>
    </row>
    <row r="73" spans="2:24" x14ac:dyDescent="0.2">
      <c r="B73" s="50" t="s">
        <v>157</v>
      </c>
      <c r="C73" s="51">
        <v>0</v>
      </c>
      <c r="D73" s="52"/>
      <c r="E73" s="53"/>
      <c r="F73" s="66"/>
      <c r="G73" s="55"/>
      <c r="H73" s="50" t="s">
        <v>157</v>
      </c>
      <c r="I73" s="51">
        <v>0</v>
      </c>
      <c r="J73" s="52"/>
      <c r="K73" s="53"/>
      <c r="L73" s="63"/>
      <c r="M73" s="55"/>
      <c r="N73" s="50" t="s">
        <v>157</v>
      </c>
      <c r="O73" s="51">
        <v>0</v>
      </c>
      <c r="P73" s="52"/>
      <c r="Q73" s="53"/>
      <c r="R73" s="63"/>
      <c r="S73" s="55"/>
      <c r="T73" s="50" t="s">
        <v>157</v>
      </c>
      <c r="U73" s="51">
        <v>0</v>
      </c>
      <c r="V73" s="52"/>
      <c r="W73" s="53"/>
      <c r="X73" s="54"/>
    </row>
    <row r="74" spans="2:24" x14ac:dyDescent="0.2">
      <c r="B74" s="50" t="s">
        <v>158</v>
      </c>
      <c r="C74" s="51">
        <v>0</v>
      </c>
      <c r="D74" s="52"/>
      <c r="E74" s="53"/>
      <c r="F74" s="66"/>
      <c r="G74" s="55"/>
      <c r="H74" s="50" t="s">
        <v>158</v>
      </c>
      <c r="I74" s="51">
        <v>0</v>
      </c>
      <c r="J74" s="52"/>
      <c r="K74" s="53"/>
      <c r="L74" s="63"/>
      <c r="M74" s="55"/>
      <c r="N74" s="50" t="s">
        <v>158</v>
      </c>
      <c r="O74" s="51">
        <v>0</v>
      </c>
      <c r="P74" s="52"/>
      <c r="Q74" s="53"/>
      <c r="R74" s="63"/>
      <c r="S74" s="55"/>
      <c r="T74" s="50" t="s">
        <v>158</v>
      </c>
      <c r="U74" s="51">
        <v>0</v>
      </c>
      <c r="V74" s="52"/>
      <c r="W74" s="53"/>
      <c r="X74" s="54"/>
    </row>
    <row r="75" spans="2:24" ht="13.5" thickBot="1" x14ac:dyDescent="0.25">
      <c r="B75" s="56" t="s">
        <v>159</v>
      </c>
      <c r="C75" s="57">
        <v>0</v>
      </c>
      <c r="D75" s="58"/>
      <c r="E75" s="59"/>
      <c r="F75" s="67"/>
      <c r="G75" s="55"/>
      <c r="H75" s="56" t="s">
        <v>159</v>
      </c>
      <c r="I75" s="57">
        <v>0</v>
      </c>
      <c r="J75" s="58"/>
      <c r="K75" s="59"/>
      <c r="L75" s="64"/>
      <c r="M75" s="55"/>
      <c r="N75" s="56" t="s">
        <v>159</v>
      </c>
      <c r="O75" s="57">
        <v>0</v>
      </c>
      <c r="P75" s="58"/>
      <c r="Q75" s="59"/>
      <c r="R75" s="64"/>
      <c r="S75" s="55"/>
      <c r="T75" s="56" t="s">
        <v>159</v>
      </c>
      <c r="U75" s="57">
        <v>0</v>
      </c>
      <c r="V75" s="58"/>
      <c r="W75" s="59"/>
      <c r="X75" s="60"/>
    </row>
  </sheetData>
  <sheetProtection algorithmName="SHA-512" hashValue="0YONLYLVl88EXQpi+aN8ZOVqytVW+kXnYuJMhwvUcshnZJau8N3qbAQbVWUCZs3iD/aAgOd4i+dacWJP9I7dBQ==" saltValue="DSCuALgau7wLpJ7NxilJQw==" spinCount="100000" sheet="1" objects="1" scenarios="1"/>
  <mergeCells count="4">
    <mergeCell ref="B2:F2"/>
    <mergeCell ref="H2:L2"/>
    <mergeCell ref="N2:R2"/>
    <mergeCell ref="T2:X2"/>
  </mergeCells>
  <conditionalFormatting sqref="D4:D54 D60:D61 D63:D66 D72:D73 D75:D100">
    <cfRule type="cellIs" dxfId="21" priority="49" operator="notEqual">
      <formula>C4</formula>
    </cfRule>
  </conditionalFormatting>
  <conditionalFormatting sqref="J4:J51 J76:J100">
    <cfRule type="cellIs" dxfId="20" priority="42" operator="notEqual">
      <formula>I4</formula>
    </cfRule>
  </conditionalFormatting>
  <conditionalFormatting sqref="V4:V54 V59:V62 V64:V74 V76:V100">
    <cfRule type="cellIs" dxfId="19" priority="38" operator="notEqual">
      <formula>U4</formula>
    </cfRule>
  </conditionalFormatting>
  <conditionalFormatting sqref="P39:P55 P60:P63 P72:P100 P66:P67">
    <cfRule type="cellIs" dxfId="18" priority="32" operator="notEqual">
      <formula>O39</formula>
    </cfRule>
  </conditionalFormatting>
  <conditionalFormatting sqref="J52:J54 J59:J62">
    <cfRule type="cellIs" dxfId="17" priority="28" operator="notEqual">
      <formula>I52</formula>
    </cfRule>
  </conditionalFormatting>
  <conditionalFormatting sqref="J63">
    <cfRule type="cellIs" dxfId="16" priority="27" operator="notEqual">
      <formula>I63</formula>
    </cfRule>
  </conditionalFormatting>
  <conditionalFormatting sqref="D55:D59">
    <cfRule type="cellIs" dxfId="15" priority="26" operator="notEqual">
      <formula>C55</formula>
    </cfRule>
  </conditionalFormatting>
  <conditionalFormatting sqref="J55:J58">
    <cfRule type="cellIs" dxfId="14" priority="25" operator="notEqual">
      <formula>I55</formula>
    </cfRule>
  </conditionalFormatting>
  <conditionalFormatting sqref="P56:P59">
    <cfRule type="cellIs" dxfId="13" priority="24" operator="notEqual">
      <formula>O56</formula>
    </cfRule>
  </conditionalFormatting>
  <conditionalFormatting sqref="V55:V58">
    <cfRule type="cellIs" dxfId="12" priority="23" operator="notEqual">
      <formula>U55</formula>
    </cfRule>
  </conditionalFormatting>
  <conditionalFormatting sqref="D62">
    <cfRule type="cellIs" dxfId="11" priority="22" operator="notEqual">
      <formula>C62</formula>
    </cfRule>
  </conditionalFormatting>
  <conditionalFormatting sqref="J64 J71:J74 J66">
    <cfRule type="cellIs" dxfId="10" priority="12" operator="notEqual">
      <formula>I64</formula>
    </cfRule>
  </conditionalFormatting>
  <conditionalFormatting sqref="J75">
    <cfRule type="cellIs" dxfId="9" priority="11" operator="notEqual">
      <formula>I75</formula>
    </cfRule>
  </conditionalFormatting>
  <conditionalFormatting sqref="D67:D71">
    <cfRule type="cellIs" dxfId="8" priority="10" operator="notEqual">
      <formula>C67</formula>
    </cfRule>
  </conditionalFormatting>
  <conditionalFormatting sqref="J67:J70">
    <cfRule type="cellIs" dxfId="7" priority="9" operator="notEqual">
      <formula>I67</formula>
    </cfRule>
  </conditionalFormatting>
  <conditionalFormatting sqref="P68:P71">
    <cfRule type="cellIs" dxfId="6" priority="8" operator="notEqual">
      <formula>O68</formula>
    </cfRule>
  </conditionalFormatting>
  <conditionalFormatting sqref="D74">
    <cfRule type="cellIs" dxfId="5" priority="6" operator="notEqual">
      <formula>C74</formula>
    </cfRule>
  </conditionalFormatting>
  <conditionalFormatting sqref="V63">
    <cfRule type="cellIs" dxfId="4" priority="5" operator="notEqual">
      <formula>U63</formula>
    </cfRule>
  </conditionalFormatting>
  <conditionalFormatting sqref="V75">
    <cfRule type="cellIs" dxfId="3" priority="4" operator="notEqual">
      <formula>U75</formula>
    </cfRule>
  </conditionalFormatting>
  <conditionalFormatting sqref="P64">
    <cfRule type="cellIs" dxfId="2" priority="3" operator="notEqual">
      <formula>O64</formula>
    </cfRule>
  </conditionalFormatting>
  <conditionalFormatting sqref="P65">
    <cfRule type="cellIs" dxfId="1" priority="2" operator="notEqual">
      <formula>O65</formula>
    </cfRule>
  </conditionalFormatting>
  <conditionalFormatting sqref="J65">
    <cfRule type="cellIs" dxfId="0" priority="1" operator="notEqual">
      <formula>I65</formula>
    </cfRule>
  </conditionalFormatting>
  <pageMargins left="0.25" right="0.25" top="1" bottom="1" header="0.5" footer="0.5"/>
  <pageSetup scale="52" fitToHeight="0" orientation="landscape" r:id="rId1"/>
  <headerFooter>
    <oddHeader>&amp;CUUMG Directed Payments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96F1D2-E4D1-4853-95B9-7C4EF6D7475D}"/>
</file>

<file path=customXml/itemProps2.xml><?xml version="1.0" encoding="utf-8"?>
<ds:datastoreItem xmlns:ds="http://schemas.openxmlformats.org/officeDocument/2006/customXml" ds:itemID="{9F98C19B-6288-4E8D-A574-39F19A3CAEB0}"/>
</file>

<file path=customXml/itemProps3.xml><?xml version="1.0" encoding="utf-8"?>
<ds:datastoreItem xmlns:ds="http://schemas.openxmlformats.org/officeDocument/2006/customXml" ds:itemID="{A4E7A081-1671-4A12-B530-7B8541E2A3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ACO Pmts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Lund</dc:creator>
  <cp:lastModifiedBy>Bethany Cohen</cp:lastModifiedBy>
  <cp:lastPrinted>2023-04-10T21:48:39Z</cp:lastPrinted>
  <dcterms:created xsi:type="dcterms:W3CDTF">2017-03-22T18:47:52Z</dcterms:created>
  <dcterms:modified xsi:type="dcterms:W3CDTF">2023-04-10T21:49:02Z</dcterms:modified>
</cp:coreProperties>
</file>