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codeName="ThisWorkbook"/>
  <mc:AlternateContent xmlns:mc="http://schemas.openxmlformats.org/markup-compatibility/2006">
    <mc:Choice Requires="x15">
      <x15ac:absPath xmlns:x15ac="http://schemas.microsoft.com/office/spreadsheetml/2010/11/ac" url="F:\ARCHIVED K DRIVE PDFS\MISC folder for posting PDFs online\"/>
    </mc:Choice>
  </mc:AlternateContent>
  <xr:revisionPtr revIDLastSave="0" documentId="8_{2511A8AE-27BE-47F6-B935-997340FA46A6}" xr6:coauthVersionLast="36" xr6:coauthVersionMax="36" xr10:uidLastSave="{00000000-0000-0000-0000-000000000000}"/>
  <bookViews>
    <workbookView xWindow="0" yWindow="0" windowWidth="28800" windowHeight="12225" tabRatio="758" activeTab="1" xr2:uid="{00000000-000D-0000-FFFF-FFFF00000000}"/>
  </bookViews>
  <sheets>
    <sheet name="Instructions" sheetId="18" r:id="rId1"/>
    <sheet name="OP Dollars" sheetId="19" r:id="rId2"/>
    <sheet name="ACO Pmt Recon" sheetId="12" r:id="rId3"/>
    <sheet name="DataUpload" sheetId="20" r:id="rId4"/>
  </sheets>
  <definedNames>
    <definedName name="_xlnm.Print_Titles" localSheetId="2">'ACO Pmt Recon'!$A:$A,'ACO Pmt Recon'!$1:$3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19" l="1"/>
  <c r="B125" i="20" l="1"/>
  <c r="B126" i="20"/>
  <c r="B127" i="20"/>
  <c r="B128" i="20"/>
  <c r="B129" i="20"/>
  <c r="B130" i="20"/>
  <c r="B131" i="20"/>
  <c r="B132" i="20"/>
  <c r="B133" i="20"/>
  <c r="B134" i="20"/>
  <c r="B135" i="20"/>
  <c r="B136" i="20"/>
  <c r="B137" i="20"/>
  <c r="B138" i="20"/>
  <c r="B139" i="20"/>
  <c r="B140" i="20"/>
  <c r="B141" i="20"/>
  <c r="B142" i="20"/>
  <c r="B143" i="20"/>
  <c r="B144" i="20"/>
  <c r="B145" i="20"/>
  <c r="B146" i="20"/>
  <c r="B147" i="20"/>
  <c r="B148" i="20"/>
  <c r="B149" i="20"/>
  <c r="B150" i="20"/>
  <c r="B151" i="20"/>
  <c r="B152" i="20"/>
  <c r="B153" i="20"/>
  <c r="B154" i="20"/>
  <c r="B155" i="20"/>
  <c r="B156" i="20"/>
  <c r="B157" i="20"/>
  <c r="B158" i="20"/>
  <c r="B159" i="20"/>
  <c r="B160" i="20"/>
  <c r="B161" i="20"/>
  <c r="B162" i="20"/>
  <c r="B163" i="20"/>
  <c r="B164" i="20"/>
  <c r="B124" i="20"/>
  <c r="D164" i="20"/>
  <c r="D163" i="20"/>
  <c r="D162" i="20"/>
  <c r="D161" i="20"/>
  <c r="D160" i="20"/>
  <c r="D159" i="20"/>
  <c r="D158" i="20"/>
  <c r="D157" i="20"/>
  <c r="D156" i="20"/>
  <c r="D155" i="20"/>
  <c r="D154" i="20"/>
  <c r="D153" i="20"/>
  <c r="D152" i="20"/>
  <c r="D151" i="20"/>
  <c r="D150" i="20"/>
  <c r="D149" i="20"/>
  <c r="D148" i="20"/>
  <c r="D147" i="20"/>
  <c r="D146" i="20"/>
  <c r="D145" i="20"/>
  <c r="D144" i="20"/>
  <c r="D143" i="20"/>
  <c r="D142" i="20"/>
  <c r="D141" i="20"/>
  <c r="D140" i="20"/>
  <c r="D139" i="20"/>
  <c r="D138" i="20"/>
  <c r="D137" i="20"/>
  <c r="D136" i="20"/>
  <c r="D135" i="20"/>
  <c r="D134" i="20"/>
  <c r="D133" i="20"/>
  <c r="D132" i="20"/>
  <c r="D131" i="20"/>
  <c r="D130" i="20"/>
  <c r="D129" i="20"/>
  <c r="D128" i="20"/>
  <c r="D127" i="20"/>
  <c r="D126" i="20"/>
  <c r="D125" i="20"/>
  <c r="D124" i="20"/>
  <c r="D123" i="20" l="1"/>
  <c r="D122" i="20"/>
  <c r="D121" i="20"/>
  <c r="D120" i="20"/>
  <c r="D119" i="20"/>
  <c r="D118" i="20"/>
  <c r="D117" i="20"/>
  <c r="D116" i="20"/>
  <c r="D115" i="20"/>
  <c r="D114" i="20"/>
  <c r="D113" i="20"/>
  <c r="D112" i="20"/>
  <c r="D111" i="20"/>
  <c r="D110" i="20"/>
  <c r="D109" i="20"/>
  <c r="D108" i="20"/>
  <c r="D107" i="20"/>
  <c r="D106" i="20"/>
  <c r="D105" i="20"/>
  <c r="D104" i="20"/>
  <c r="D103" i="20"/>
  <c r="D102" i="20"/>
  <c r="D101" i="20"/>
  <c r="D100" i="20"/>
  <c r="D99" i="20"/>
  <c r="D98" i="20"/>
  <c r="D97" i="20"/>
  <c r="D96" i="20"/>
  <c r="D95" i="20"/>
  <c r="D94" i="20"/>
  <c r="D93" i="20"/>
  <c r="D92" i="20"/>
  <c r="D91" i="20"/>
  <c r="D90" i="20"/>
  <c r="D89" i="20"/>
  <c r="D88" i="20"/>
  <c r="D87" i="20"/>
  <c r="D86" i="20"/>
  <c r="D85" i="20"/>
  <c r="D84" i="20"/>
  <c r="D83" i="20"/>
  <c r="D41" i="20" l="1"/>
  <c r="D40" i="20"/>
  <c r="D39" i="20"/>
  <c r="D38" i="20"/>
  <c r="D37" i="20"/>
  <c r="D36" i="20"/>
  <c r="D35" i="20"/>
  <c r="D34" i="20"/>
  <c r="D33" i="20"/>
  <c r="D32" i="20"/>
  <c r="D31" i="20"/>
  <c r="D30" i="20"/>
  <c r="D29" i="20"/>
  <c r="D28" i="20"/>
  <c r="D27" i="20"/>
  <c r="D26" i="20"/>
  <c r="D25" i="20"/>
  <c r="D24" i="20"/>
  <c r="D23" i="20"/>
  <c r="D22" i="20"/>
  <c r="D21" i="20"/>
  <c r="D20" i="20"/>
  <c r="D19" i="20"/>
  <c r="D18" i="20"/>
  <c r="D17" i="20"/>
  <c r="D16" i="20"/>
  <c r="D15" i="20"/>
  <c r="D14" i="20"/>
  <c r="D13" i="20"/>
  <c r="D12" i="20"/>
  <c r="D11" i="20"/>
  <c r="D10" i="20"/>
  <c r="D9" i="20"/>
  <c r="D8" i="20"/>
  <c r="D7" i="20"/>
  <c r="D6" i="20"/>
  <c r="D5" i="20"/>
  <c r="D4" i="20"/>
  <c r="D3" i="20"/>
  <c r="D2" i="20"/>
  <c r="D1" i="20"/>
  <c r="D43" i="20"/>
  <c r="D44" i="20"/>
  <c r="D45" i="20"/>
  <c r="D46" i="20"/>
  <c r="D47" i="20"/>
  <c r="D48" i="20"/>
  <c r="D49" i="20"/>
  <c r="D50" i="20"/>
  <c r="D51" i="20"/>
  <c r="D52" i="20"/>
  <c r="D53" i="20"/>
  <c r="D54" i="20"/>
  <c r="D55" i="20"/>
  <c r="D56" i="20"/>
  <c r="D57" i="20"/>
  <c r="D58" i="20"/>
  <c r="D59" i="20"/>
  <c r="D60" i="20"/>
  <c r="D61" i="20"/>
  <c r="D62" i="20"/>
  <c r="D63" i="20"/>
  <c r="D64" i="20"/>
  <c r="D65" i="20"/>
  <c r="D66" i="20"/>
  <c r="D67" i="20"/>
  <c r="D68" i="20"/>
  <c r="D69" i="20"/>
  <c r="D70" i="20"/>
  <c r="D71" i="20"/>
  <c r="D72" i="20"/>
  <c r="D73" i="20"/>
  <c r="D74" i="20"/>
  <c r="D75" i="20"/>
  <c r="D76" i="20"/>
  <c r="D77" i="20"/>
  <c r="D78" i="20"/>
  <c r="D79" i="20"/>
  <c r="D80" i="20"/>
  <c r="D81" i="20"/>
  <c r="D82" i="20"/>
  <c r="D42" i="20"/>
  <c r="B43" i="20"/>
  <c r="B44" i="20"/>
  <c r="B45" i="20"/>
  <c r="B46" i="20"/>
  <c r="B47" i="20"/>
  <c r="B48" i="20"/>
  <c r="B49" i="20"/>
  <c r="B50" i="20"/>
  <c r="B51" i="20"/>
  <c r="B52" i="20"/>
  <c r="B53" i="20"/>
  <c r="B54" i="20"/>
  <c r="B55" i="20"/>
  <c r="B56" i="20"/>
  <c r="B57" i="20"/>
  <c r="B58" i="20"/>
  <c r="B59" i="20"/>
  <c r="B60" i="20"/>
  <c r="B61" i="20"/>
  <c r="B62" i="20"/>
  <c r="B63" i="20"/>
  <c r="B64" i="20"/>
  <c r="B65" i="20"/>
  <c r="B66" i="20"/>
  <c r="B67" i="20"/>
  <c r="B68" i="20"/>
  <c r="B69" i="20"/>
  <c r="B70" i="20"/>
  <c r="B71" i="20"/>
  <c r="B72" i="20"/>
  <c r="B73" i="20"/>
  <c r="B74" i="20"/>
  <c r="B75" i="20"/>
  <c r="B76" i="20"/>
  <c r="B77" i="20"/>
  <c r="B78" i="20"/>
  <c r="B79" i="20"/>
  <c r="B80" i="20"/>
  <c r="B81" i="20"/>
  <c r="B82" i="20"/>
  <c r="B42" i="20"/>
  <c r="A2" i="20"/>
  <c r="A43" i="20" s="1"/>
  <c r="A3" i="20"/>
  <c r="A44" i="20" s="1"/>
  <c r="A4" i="20"/>
  <c r="A45" i="20" s="1"/>
  <c r="A5" i="20"/>
  <c r="C5" i="20" s="1"/>
  <c r="A6" i="20"/>
  <c r="A47" i="20" s="1"/>
  <c r="A7" i="20"/>
  <c r="A48" i="20" s="1"/>
  <c r="A8" i="20"/>
  <c r="A49" i="20" s="1"/>
  <c r="A9" i="20"/>
  <c r="C9" i="20" s="1"/>
  <c r="A10" i="20"/>
  <c r="A51" i="20" s="1"/>
  <c r="A11" i="20"/>
  <c r="A52" i="20" s="1"/>
  <c r="A12" i="20"/>
  <c r="A53" i="20" s="1"/>
  <c r="A13" i="20"/>
  <c r="C13" i="20" s="1"/>
  <c r="A14" i="20"/>
  <c r="A55" i="20" s="1"/>
  <c r="A15" i="20"/>
  <c r="A56" i="20" s="1"/>
  <c r="A16" i="20"/>
  <c r="A57" i="20" s="1"/>
  <c r="A17" i="20"/>
  <c r="C17" i="20" s="1"/>
  <c r="A18" i="20"/>
  <c r="A59" i="20" s="1"/>
  <c r="A19" i="20"/>
  <c r="A60" i="20" s="1"/>
  <c r="A20" i="20"/>
  <c r="A61" i="20" s="1"/>
  <c r="A21" i="20"/>
  <c r="C21" i="20" s="1"/>
  <c r="A22" i="20"/>
  <c r="A63" i="20" s="1"/>
  <c r="A23" i="20"/>
  <c r="A64" i="20" s="1"/>
  <c r="A24" i="20"/>
  <c r="A65" i="20" s="1"/>
  <c r="A25" i="20"/>
  <c r="C25" i="20" s="1"/>
  <c r="A26" i="20"/>
  <c r="A67" i="20" s="1"/>
  <c r="A27" i="20"/>
  <c r="A68" i="20" s="1"/>
  <c r="A28" i="20"/>
  <c r="A69" i="20" s="1"/>
  <c r="A29" i="20"/>
  <c r="C29" i="20" s="1"/>
  <c r="A30" i="20"/>
  <c r="A71" i="20" s="1"/>
  <c r="A31" i="20"/>
  <c r="A72" i="20" s="1"/>
  <c r="A32" i="20"/>
  <c r="A73" i="20" s="1"/>
  <c r="A33" i="20"/>
  <c r="C33" i="20" s="1"/>
  <c r="A34" i="20"/>
  <c r="A75" i="20" s="1"/>
  <c r="A35" i="20"/>
  <c r="A76" i="20" s="1"/>
  <c r="A36" i="20"/>
  <c r="A77" i="20" s="1"/>
  <c r="A37" i="20"/>
  <c r="C37" i="20" s="1"/>
  <c r="A38" i="20"/>
  <c r="A79" i="20" s="1"/>
  <c r="A39" i="20"/>
  <c r="A80" i="20" s="1"/>
  <c r="A40" i="20"/>
  <c r="A81" i="20" s="1"/>
  <c r="A41" i="20"/>
  <c r="C41" i="20" s="1"/>
  <c r="A1" i="20"/>
  <c r="A42" i="20" s="1"/>
  <c r="C2" i="20"/>
  <c r="C3" i="20"/>
  <c r="C4" i="20"/>
  <c r="C6" i="20"/>
  <c r="C7" i="20"/>
  <c r="C8" i="20"/>
  <c r="C15" i="20"/>
  <c r="C16" i="20"/>
  <c r="C18" i="20"/>
  <c r="C19" i="20"/>
  <c r="C23" i="20"/>
  <c r="C24" i="20"/>
  <c r="C26" i="20"/>
  <c r="C27" i="20"/>
  <c r="C28" i="20"/>
  <c r="C31" i="20"/>
  <c r="C39" i="20"/>
  <c r="C40" i="20"/>
  <c r="C1" i="20"/>
  <c r="B41" i="20"/>
  <c r="B40" i="20"/>
  <c r="B39" i="20"/>
  <c r="B38" i="20"/>
  <c r="B37" i="20"/>
  <c r="B36" i="20"/>
  <c r="B35" i="20"/>
  <c r="B34" i="20"/>
  <c r="B33" i="20"/>
  <c r="B32" i="20"/>
  <c r="B31" i="20"/>
  <c r="B30" i="20"/>
  <c r="B29" i="20"/>
  <c r="B28" i="20"/>
  <c r="B27" i="20"/>
  <c r="B26" i="20"/>
  <c r="B25" i="20"/>
  <c r="B24" i="20"/>
  <c r="B23" i="20"/>
  <c r="B22" i="20"/>
  <c r="B21" i="20"/>
  <c r="B20" i="20"/>
  <c r="B19" i="20"/>
  <c r="B18" i="20"/>
  <c r="B17" i="20"/>
  <c r="B16" i="20"/>
  <c r="B15" i="20"/>
  <c r="B14" i="20"/>
  <c r="B13" i="20"/>
  <c r="B12" i="20"/>
  <c r="B11" i="20"/>
  <c r="B10" i="20"/>
  <c r="B9" i="20"/>
  <c r="B8" i="20"/>
  <c r="B7" i="20"/>
  <c r="B6" i="20"/>
  <c r="B5" i="20"/>
  <c r="B4" i="20"/>
  <c r="B3" i="20"/>
  <c r="B2" i="20"/>
  <c r="B1" i="20"/>
  <c r="C36" i="20" l="1"/>
  <c r="C10" i="20"/>
  <c r="C30" i="20"/>
  <c r="C38" i="20"/>
  <c r="C14" i="20"/>
  <c r="C35" i="20"/>
  <c r="C34" i="20"/>
  <c r="C20" i="20"/>
  <c r="C12" i="20"/>
  <c r="C32" i="20"/>
  <c r="C22" i="20"/>
  <c r="C11" i="20"/>
  <c r="A122" i="20"/>
  <c r="C81" i="20"/>
  <c r="A118" i="20"/>
  <c r="C77" i="20"/>
  <c r="A114" i="20"/>
  <c r="C73" i="20"/>
  <c r="A110" i="20"/>
  <c r="C69" i="20"/>
  <c r="A106" i="20"/>
  <c r="C65" i="20"/>
  <c r="A102" i="20"/>
  <c r="C61" i="20"/>
  <c r="A98" i="20"/>
  <c r="C57" i="20"/>
  <c r="A94" i="20"/>
  <c r="C53" i="20"/>
  <c r="A90" i="20"/>
  <c r="C49" i="20"/>
  <c r="A86" i="20"/>
  <c r="C45" i="20"/>
  <c r="C80" i="20"/>
  <c r="A121" i="20"/>
  <c r="A117" i="20"/>
  <c r="C76" i="20"/>
  <c r="A113" i="20"/>
  <c r="C72" i="20"/>
  <c r="A109" i="20"/>
  <c r="C68" i="20"/>
  <c r="A105" i="20"/>
  <c r="C64" i="20"/>
  <c r="A101" i="20"/>
  <c r="C60" i="20"/>
  <c r="A97" i="20"/>
  <c r="C56" i="20"/>
  <c r="A93" i="20"/>
  <c r="C52" i="20"/>
  <c r="A89" i="20"/>
  <c r="C48" i="20"/>
  <c r="A85" i="20"/>
  <c r="C44" i="20"/>
  <c r="A83" i="20"/>
  <c r="C42" i="20"/>
  <c r="A120" i="20"/>
  <c r="C79" i="20"/>
  <c r="A116" i="20"/>
  <c r="C75" i="20"/>
  <c r="A112" i="20"/>
  <c r="C71" i="20"/>
  <c r="A108" i="20"/>
  <c r="C67" i="20"/>
  <c r="A104" i="20"/>
  <c r="C63" i="20"/>
  <c r="A100" i="20"/>
  <c r="C59" i="20"/>
  <c r="A96" i="20"/>
  <c r="C55" i="20"/>
  <c r="A92" i="20"/>
  <c r="C51" i="20"/>
  <c r="A88" i="20"/>
  <c r="C47" i="20"/>
  <c r="A84" i="20"/>
  <c r="C43" i="20"/>
  <c r="A82" i="20"/>
  <c r="A78" i="20"/>
  <c r="A74" i="20"/>
  <c r="A70" i="20"/>
  <c r="A66" i="20"/>
  <c r="A62" i="20"/>
  <c r="A58" i="20"/>
  <c r="A54" i="20"/>
  <c r="A50" i="20"/>
  <c r="A46" i="20"/>
  <c r="E23" i="20"/>
  <c r="C54" i="20" l="1"/>
  <c r="A95" i="20"/>
  <c r="C70" i="20"/>
  <c r="A111" i="20"/>
  <c r="C121" i="20"/>
  <c r="A162" i="20"/>
  <c r="C162" i="20" s="1"/>
  <c r="C58" i="20"/>
  <c r="A99" i="20"/>
  <c r="C74" i="20"/>
  <c r="A115" i="20"/>
  <c r="C84" i="20"/>
  <c r="A125" i="20"/>
  <c r="C125" i="20" s="1"/>
  <c r="C92" i="20"/>
  <c r="A133" i="20"/>
  <c r="C133" i="20" s="1"/>
  <c r="C100" i="20"/>
  <c r="A141" i="20"/>
  <c r="C141" i="20" s="1"/>
  <c r="C108" i="20"/>
  <c r="A149" i="20"/>
  <c r="C149" i="20" s="1"/>
  <c r="C116" i="20"/>
  <c r="A157" i="20"/>
  <c r="C157" i="20" s="1"/>
  <c r="A124" i="20"/>
  <c r="C124" i="20" s="1"/>
  <c r="C83" i="20"/>
  <c r="C89" i="20"/>
  <c r="A130" i="20"/>
  <c r="C130" i="20" s="1"/>
  <c r="C97" i="20"/>
  <c r="A138" i="20"/>
  <c r="C138" i="20" s="1"/>
  <c r="C105" i="20"/>
  <c r="A146" i="20"/>
  <c r="C146" i="20" s="1"/>
  <c r="C113" i="20"/>
  <c r="A154" i="20"/>
  <c r="C154" i="20" s="1"/>
  <c r="A131" i="20"/>
  <c r="C131" i="20" s="1"/>
  <c r="C90" i="20"/>
  <c r="A139" i="20"/>
  <c r="C139" i="20" s="1"/>
  <c r="C98" i="20"/>
  <c r="A147" i="20"/>
  <c r="C147" i="20" s="1"/>
  <c r="C106" i="20"/>
  <c r="A155" i="20"/>
  <c r="C155" i="20" s="1"/>
  <c r="C114" i="20"/>
  <c r="A163" i="20"/>
  <c r="C163" i="20" s="1"/>
  <c r="C122" i="20"/>
  <c r="C46" i="20"/>
  <c r="A87" i="20"/>
  <c r="C62" i="20"/>
  <c r="A103" i="20"/>
  <c r="C78" i="20"/>
  <c r="A119" i="20"/>
  <c r="C50" i="20"/>
  <c r="A91" i="20"/>
  <c r="C66" i="20"/>
  <c r="A107" i="20"/>
  <c r="C82" i="20"/>
  <c r="A123" i="20"/>
  <c r="C88" i="20"/>
  <c r="A129" i="20"/>
  <c r="C129" i="20" s="1"/>
  <c r="C96" i="20"/>
  <c r="A137" i="20"/>
  <c r="C137" i="20" s="1"/>
  <c r="C104" i="20"/>
  <c r="A145" i="20"/>
  <c r="C145" i="20" s="1"/>
  <c r="C112" i="20"/>
  <c r="A153" i="20"/>
  <c r="C153" i="20" s="1"/>
  <c r="C120" i="20"/>
  <c r="A161" i="20"/>
  <c r="C161" i="20" s="1"/>
  <c r="C85" i="20"/>
  <c r="A126" i="20"/>
  <c r="C126" i="20" s="1"/>
  <c r="C93" i="20"/>
  <c r="A134" i="20"/>
  <c r="C134" i="20" s="1"/>
  <c r="C101" i="20"/>
  <c r="A142" i="20"/>
  <c r="C142" i="20" s="1"/>
  <c r="C109" i="20"/>
  <c r="A150" i="20"/>
  <c r="C150" i="20" s="1"/>
  <c r="C117" i="20"/>
  <c r="A158" i="20"/>
  <c r="C158" i="20" s="1"/>
  <c r="A127" i="20"/>
  <c r="C127" i="20" s="1"/>
  <c r="C86" i="20"/>
  <c r="A135" i="20"/>
  <c r="C135" i="20" s="1"/>
  <c r="C94" i="20"/>
  <c r="A143" i="20"/>
  <c r="C143" i="20" s="1"/>
  <c r="C102" i="20"/>
  <c r="A151" i="20"/>
  <c r="C151" i="20" s="1"/>
  <c r="C110" i="20"/>
  <c r="A159" i="20"/>
  <c r="C159" i="20" s="1"/>
  <c r="C118" i="20"/>
  <c r="E164" i="20"/>
  <c r="E163" i="20"/>
  <c r="E162" i="20"/>
  <c r="E161" i="20"/>
  <c r="E160" i="20"/>
  <c r="E159" i="20"/>
  <c r="E158" i="20"/>
  <c r="E157" i="20"/>
  <c r="E156" i="20"/>
  <c r="E155" i="20"/>
  <c r="E154" i="20"/>
  <c r="E153" i="20"/>
  <c r="E152" i="20"/>
  <c r="E151" i="20"/>
  <c r="E150" i="20"/>
  <c r="E149" i="20"/>
  <c r="E148" i="20"/>
  <c r="E147" i="20"/>
  <c r="E146" i="20"/>
  <c r="E145" i="20"/>
  <c r="E144" i="20"/>
  <c r="E143" i="20"/>
  <c r="E142" i="20"/>
  <c r="E141" i="20"/>
  <c r="E140" i="20"/>
  <c r="E139" i="20"/>
  <c r="E138" i="20"/>
  <c r="E137" i="20"/>
  <c r="E136" i="20"/>
  <c r="E135" i="20"/>
  <c r="E134" i="20"/>
  <c r="E133" i="20"/>
  <c r="E132" i="20"/>
  <c r="E131" i="20"/>
  <c r="E130" i="20"/>
  <c r="E129" i="20"/>
  <c r="E128" i="20"/>
  <c r="E127" i="20"/>
  <c r="E126" i="20"/>
  <c r="E125" i="20"/>
  <c r="E124" i="20"/>
  <c r="E123" i="20"/>
  <c r="E122" i="20"/>
  <c r="E121" i="20"/>
  <c r="E120" i="20"/>
  <c r="E119" i="20"/>
  <c r="E118" i="20"/>
  <c r="E117" i="20"/>
  <c r="E116" i="20"/>
  <c r="E115" i="20"/>
  <c r="E114" i="20"/>
  <c r="E113" i="20"/>
  <c r="E112" i="20"/>
  <c r="E111" i="20"/>
  <c r="E110" i="20"/>
  <c r="E109" i="20"/>
  <c r="E108" i="20"/>
  <c r="E107" i="20"/>
  <c r="E106" i="20"/>
  <c r="E105" i="20"/>
  <c r="E104" i="20"/>
  <c r="E103" i="20"/>
  <c r="E102" i="20"/>
  <c r="E101" i="20"/>
  <c r="E100" i="20"/>
  <c r="E99" i="20"/>
  <c r="E98" i="20"/>
  <c r="E97" i="20"/>
  <c r="E96" i="20"/>
  <c r="E95" i="20"/>
  <c r="E94" i="20"/>
  <c r="E93" i="20"/>
  <c r="E92" i="20"/>
  <c r="E91" i="20"/>
  <c r="E90" i="20"/>
  <c r="E89" i="20"/>
  <c r="E88" i="20"/>
  <c r="E87" i="20"/>
  <c r="E86" i="20"/>
  <c r="E85" i="20"/>
  <c r="E84" i="20"/>
  <c r="E83" i="20"/>
  <c r="E82" i="20"/>
  <c r="E81" i="20"/>
  <c r="E80" i="20"/>
  <c r="E79" i="20"/>
  <c r="E78" i="20"/>
  <c r="E77" i="20"/>
  <c r="E76" i="20"/>
  <c r="E75" i="20"/>
  <c r="E74" i="20"/>
  <c r="E73" i="20"/>
  <c r="E72" i="20"/>
  <c r="E71" i="20"/>
  <c r="E70" i="20"/>
  <c r="E69" i="20"/>
  <c r="E68" i="20"/>
  <c r="E67" i="20"/>
  <c r="E66" i="20"/>
  <c r="E65" i="20"/>
  <c r="E64" i="20"/>
  <c r="E63" i="20"/>
  <c r="E62" i="20"/>
  <c r="E61" i="20"/>
  <c r="E60" i="20"/>
  <c r="E59" i="20"/>
  <c r="E58" i="20"/>
  <c r="E57" i="20"/>
  <c r="E56" i="20"/>
  <c r="E55" i="20"/>
  <c r="E54" i="20"/>
  <c r="E53" i="20"/>
  <c r="E52" i="20"/>
  <c r="E51" i="20"/>
  <c r="E50" i="20"/>
  <c r="E49" i="20"/>
  <c r="E48" i="20"/>
  <c r="E47" i="20"/>
  <c r="E46" i="20"/>
  <c r="E45" i="20"/>
  <c r="E44" i="20"/>
  <c r="E43" i="20"/>
  <c r="E42" i="20"/>
  <c r="E41" i="20"/>
  <c r="E40" i="20"/>
  <c r="E39" i="20"/>
  <c r="E38" i="20"/>
  <c r="E37" i="20"/>
  <c r="E36" i="20"/>
  <c r="E35" i="20"/>
  <c r="E34" i="20"/>
  <c r="E33" i="20"/>
  <c r="E32" i="20"/>
  <c r="E31" i="20"/>
  <c r="E30" i="20"/>
  <c r="E29" i="20"/>
  <c r="E28" i="20"/>
  <c r="E27" i="20"/>
  <c r="E26" i="20"/>
  <c r="E25" i="20"/>
  <c r="E24" i="20"/>
  <c r="E22" i="20"/>
  <c r="E21" i="20"/>
  <c r="E20" i="20"/>
  <c r="E19" i="20"/>
  <c r="E18" i="20"/>
  <c r="E17" i="20"/>
  <c r="E16" i="20"/>
  <c r="E15" i="20"/>
  <c r="E14" i="20"/>
  <c r="E13" i="20"/>
  <c r="E12" i="20"/>
  <c r="E11" i="20"/>
  <c r="E10" i="20"/>
  <c r="E9" i="20"/>
  <c r="E8" i="20"/>
  <c r="E7" i="20"/>
  <c r="E6" i="20"/>
  <c r="E5" i="20"/>
  <c r="E4" i="20"/>
  <c r="E3" i="20"/>
  <c r="E2" i="20"/>
  <c r="E1" i="20"/>
  <c r="A148" i="20" l="1"/>
  <c r="C148" i="20" s="1"/>
  <c r="C107" i="20"/>
  <c r="A160" i="20"/>
  <c r="C160" i="20" s="1"/>
  <c r="C119" i="20"/>
  <c r="A128" i="20"/>
  <c r="C128" i="20" s="1"/>
  <c r="C87" i="20"/>
  <c r="A156" i="20"/>
  <c r="C156" i="20" s="1"/>
  <c r="C115" i="20"/>
  <c r="A136" i="20"/>
  <c r="C136" i="20" s="1"/>
  <c r="C95" i="20"/>
  <c r="A164" i="20"/>
  <c r="C164" i="20" s="1"/>
  <c r="C123" i="20"/>
  <c r="A132" i="20"/>
  <c r="C132" i="20" s="1"/>
  <c r="C91" i="20"/>
  <c r="A144" i="20"/>
  <c r="C144" i="20" s="1"/>
  <c r="C103" i="20"/>
  <c r="A140" i="20"/>
  <c r="C140" i="20" s="1"/>
  <c r="C99" i="20"/>
  <c r="A152" i="20"/>
  <c r="C152" i="20" s="1"/>
  <c r="C111" i="20"/>
  <c r="G3" i="19" l="1"/>
  <c r="F3" i="19"/>
  <c r="E3" i="19"/>
  <c r="D3" i="19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ACO Pmts" type="1" refreshedVersion="6" saveData="1">
    <dbPr connection="DSN=DMHF-DW-EXD;UID=sellis[hcfsharedtables];DBQ=EXADW;DBA=W;APA=T;EXC=F;FEN=T;QTO=T;FRC=10;FDL=10;LOB=T;RST=T;BTD=F;BNF=F;BAM=IfAllSuccessful;NUM=NLS;DPM=F;MTS=T;MDI=F;CSR=F;FWC=F;FBS=64000;TLO=O;MLD=0;ODA=F;STE=F;TSZ=8192;AST=FLOAT;" command="SELECT_x0009__x000d__x000a__x0009_CASE_x000d__x000a__x0009__x0009_WHEN Name = 'HEALTH CHOICE UTAH INC' THEN 'Health Choice Utah'_x000d__x000a__x0009__x0009_WHEN Name = 'HEALTHY U HEALTH PLAN' THEN 'Healthy U'_x000d__x000a__x0009__x0009_WHEN Name = 'MOLINA PLUS' THEN 'Molina'_x000d__x000a__x0009__x0009_WHEN Name = 'MOLINA' THEN 'Molina'_x000d__x000a__x0009__x0009_WHEN Name = 'SELECT HLTH COMMUNITY-HMO' THEN 'Select Health'_x000d__x000a__x0009__x0009_ELSE Name_x000d__x000a__x0009_End as ACOName_x000d__x000a__x0009_,PaidEndCYMnth_x000d__x000a__x0009_,TO_CHAR(ADD_MONTHS(PaidDate,6), 'YYYY-Q') as SFYPaidEndQtr_x000d__x000a__x0009_,ServiceEndCYMnth_x000d__x000a__x0009_,sum(PrivateOP) as PrivateOP_x000d__x000a_FROM HCFSHAREDTABLES.ACOMemberMonthsRatesV_x000d__x000a_WHERE 1=1_x000d__x000a__x0009_and PaidEndCYMnth &gt;= '2019-07'_x000d__x000a_GROUP BY_x000d__x000a__x0009_CASE_x000d__x000a__x0009__x0009_WHEN Name = 'HEALTH CHOICE UTAH INC' THEN 'Health Choice Utah'_x000d__x000a__x0009__x0009_WHEN Name = 'HEALTHY U HEALTH PLAN' THEN 'Healthy U'_x000d__x000a__x0009__x0009_WHEN Name = 'MOLINA PLUS' THEN 'Molina'_x000d__x000a__x0009__x0009_WHEN Name = 'MOLINA' THEN 'Molina'_x000d__x000a__x0009__x0009_WHEN Name = 'SELECT HLTH COMMUNITY-HMO' THEN 'Select Health'_x000d__x000a__x0009__x0009_ELSE Name_x000d__x000a__x0009_End_x000d__x000a__x0009_,PaidEndCYMnth_x000d__x000a__x0009_,TO_CHAR(ADD_MONTHS(PaidDate,6), 'YYYY-Q') _x000d__x000a__x0009_,ServiceEndCYMnth"/>
  </connection>
  <connection id="2" xr16:uid="{00000000-0015-0000-FFFF-FFFF01000000}" name="Hospital Paid" type="1" refreshedVersion="6" saveData="1">
    <dbPr connection="DSN=DMHF-DW-EXD;UID=sellis[hcfsharedtables];DBQ=EXADW;DBA=W;APA=T;EXC=F;FEN=T;QTO=T;FRC=10;FDL=10;LOB=T;RST=T;BTD=F;BNF=F;BAM=IfAllSuccessful;NUM=NLS;DPM=F;MTS=T;MDI=F;CSR=F;FWC=F;FBS=64000;TLO=O;MLD=0;ODA=F;STE=F;TSZ=8192;AST=FLOAT;" command="with Dates as (SELECT /*+ materialize */ DATE '2019-07-01' myStartDate, Trunc(SysDate) myEndDate FROM Dual)    --end Dates_x000d__x000a_,vwReplaced as (_x000d__x000a_SELECT /*+ materialize ordered*/_x000d__x000a__x0009_E.EnctrTCN_x000d__x000a__x0009_,CAST((E.EndDOS - E.BeginDOS) AS INT) as OldDays_x000d__x000a_FROM hcfprodviews.EncountersV E_x000d__x000a_INNER JOIN hcfprodviews.EnctrBatchesV EB_x000d__x000a__x0009_ON E.BatchId = EB.BatchID_x000d__x000a_CROSS JOIN Dates_x000d__x000a_WHERE 1=1_x000d__x000a__x0009_and E.TypeCd ='INST'_x000d__x000a__x0009_and E.POSLCD = '13'_x0009_--for INST: Outpatient_x000d__x000a__x0009_and E.ReplacedInd = 'Y'_x000d__x000a__x0009_and E.StatusCode NOT IN ('VD', 'AN', 'AW', 'RJ', 'ER') --excluding voided and rejected records_x000d__x000a__x0009_and EB.Creation_Date &gt;= myStartDate_x000d__x000a_) --end vwReplaced_x000d__x000a_,vwReplacements as (_x000d__x000a_SELECT /*+ materialize ordered*/_x000d__x000a__x0009_E.EnctrTCN_x000d__x000a__x0009_,E.OtherTCN_x000d__x000a__x0009_,CAST((E.EndDOS - E.BeginDOS) AS INT) as NewDays_x000d__x000a__x0009_,R.OldDays_x000d__x000a__x0009_,CAST((E.EndDOS - E.BeginDOS) AS INT) - R.OldDays as DayDiff_x000d__x000a_FROM hcfprodviews.EncountersV E_x000d__x000a_INNER JOIN hcfprodviews.EnctrBatchesV EB_x000d__x000a__x0009_ON E.BatchId = EB.BatchID_x000d__x000a_INNER JOIN vwReplaced R_x000d__x000a__x0009_on E.OtherTCN = R.EnctrTCN_x000d__x000a_CROSS JOIN Dates_x000d__x000a_WHERE 1=1_x000d__x000a__x0009_and E.TypeCd ='INST'_x000d__x000a__x0009_and E.POSLCD = '13'_x0009_--for INST: Outpatient_x000d__x000a__x0009_and E.OtherTCN &gt; '0'_x000d__x000a__x0009_and E.StatusCode NOT IN ('VD', 'AN', 'AW', 'RJ', 'ER') --excluding voided and rejected records_x000d__x000a__x0009_and EB.Creation_Date &gt;= myStartDate_x000d__x000a_)-- end vwReplacements_x000d__x000a_,vwEncounters as (_x000d__x000a_SELECT /*+ materialize ordered */_x000d__x000a__x0009_vwEncDetail.EnctrTCN_x000d__x000a__x0009_,CASE_x0009_--Plans report Pioneer Valley ID instead of Jordan Valley ID, which is used by FFS.  This case statement takes Pioneer Valley Encounter IDs and sets them as Jordan Valley._x000d__x000a__x0009__x0009_WHEN EP.MedicaidID IN ('820588653002','621795216007','820588653000') THEN '820588653001'_x000d__x000a__x0009__x0009_ELSE EP.MedicaidID_x000d__x000a__x0009_End as MedicaidID_x000d__x000a__x0009_,vwEncDetail.ProviderId_x000d__x000a__x0009_,vwEncDetail.BeginDOS_x000d__x000a__x0009_,vwEncDetail.EndDOS_x000d__x000a__x0009_,vwEncDetail.Creation_Date_x000d__x000a__x0009_,TRIM (HLA.ProviderName) AS ProvName_x000d__x000a__x0009_,SUM(vwEncDetail.NetDays) AS NetDays_x000d__x000a__x0009_,SUM(vwEncDetail.MCOPaidAmt) AS MCOPaid_x000d__x000a__x0009_,SUM(vwEncDetail.TotPaid) AS TotalPaid_x000d__x000a__x0009__x0009__x000d__x000a_FROM _x000d__x000a__x0009_(--begin vwEncDetail_x000d__x000a__x0009_SELECT /*+ ordered */_x000d__x000a__x0009__x0009_E.EnctrTCN_x000d__x000a__x0009__x0009_,EB.ProviderID_x000d__x000a__x0009__x0009_,E.BeginDOS_x000d__x000a__x0009__x0009_,E.EndDOS_x000d__x000a__x0009__x0009_,EB.Creation_Date_x000d__x000a__x0009__x0009_,E.MCOPaidFlag_x000d__x000a__x0009__x0009_,E.ClientId_x000d__x000a__x0009__x0009_,COALESCE(R.DayDiff, CAST((EndDOS - BeginDOS) AS INT)) as NetDays_x000d__x000a__x0009__x0009_,E.MCOPaidAmt_x000d__x000a__x0009__x0009_,E.MCOPaidAmt + E.TotalTPL as TotPaid_x000d__x000a__x0009_FROM hcfprodviews.EncountersV E_x000d__x000a__x0009_INNER JOIN hcfprodviews.EnctrBatchesV EB_x000d__x000a__x0009__x0009_ON E.BatchId = EB.BatchID _x000d__x000a__x0009_LEFT OUTER JOIN vwReplacements R_x000d__x000a__x0009__x0009_on E.EnctrTCN = R.EnctrTCN_x000d__x000a__x0009_CROSS JOIN Dates_x000d__x000a__x0009_WHERE 1=1_x000d__x000a__x0009__x0009_and E.POSLCD = '13'_x0009_--for INST: Outpatient_x000d__x000a__x0009__x0009_--and E.ReplacedInd = 'N'_x000d__x000a__x0009__x0009_and E.TypeCd ='INST'_x000d__x000a__x0009__x0009_and E.StatusCode NOT IN ('VD', 'AN', 'AW', 'RJ', 'ER') --excluding voided and rejected records_x000d__x000a__x0009__x0009_and EB.Creation_Date &gt;= myStartDate_x000d__x000a__x0009__x0009_and (E.MCOPaidAmt + E.TotalTPL) &lt;&gt; 0_x000d__x000a__x0009_) vwEncDetail _x000d__x000a__x0009_--end vwEncDetail_x000d__x000a__x000d__x000a_INNER JOIN hcfprodviews.EnctrProvIntV EPI_x000d__x000a__x0009_ON vwEncDetail.EnctrTCN = EPI.EnctrTCN_x000d__x000a__x0009_AND vwEncDetail.MCOPaidFlag = EPI.MCOPaidFlag_x000d__x000a__x0009__x0009__x000d__x000a_INNER JOIN hcfprodviews.EnctrProvidersV EP_x000d__x000a__x0009_ON EPI.EnctrProvID = EP.EnctrProvId_x000d__x000a__x0009_AND EPI.MCOPaidFlag = EP.MCOPaidFlag_x000d__x000a__x000d__x000a_INNER JOIN HCFSharedTables.HospitalList_Assessment HLA_x000d__x000a__x0009_ON EP.MedicaidID = HLA.ProviderID_x000d__x000a__x000d__x000a_WHERE 1=1_x000d__x000a__x0009_and HLA.UPLGroup = 'Private'_x000d__x000a__x000d__x000a_GROUP BY_x000d__x000a__x0009_vwEncDetail.EnctrTCN_x000d__x000a__x0009_,EP.MedicaidID_x000d__x000a__x0009_,vwEncDetail.ProviderId_x000d__x000a__x0009_,vwEncDetail.BeginDOS_x000d__x000a__x0009_,vwEncDetail.EndDOS_x000d__x000a__x0009_,vwEncDetail.Creation_Date_x000d__x000a__x0009_,TRIM (HLA.ProviderName)_x000d__x000a_) --end vwEncounters_x000d__x000a_, vwACO as (_x000d__x000a__x0009_SELECT /*+ materialize ordered */_x000d__x000a__x0009__x0009_TO_CHAR(ADD_MONTHS(vwEncounters.EndDOS, 6), 'YYYY') AS ServiceEndSFY_x000d__x000a__x0009__x0009_,TO_CHAR(vwEncounters.EndDOS, 'YYYY-MM') AS EndDOSYYYYMM_x000d__x000a__x0009__x0009_,TO_CHAR(vwEncounters.Creation_Date, 'YYYY-MM') AS SubmissionDate_x000d__x000a__x0009__x0009_,TO_CHAR(ADD_MONTHS(vwEncounters.Creation_Date, 6), 'YYYY-Q') AS SFYSubmissionQtr_x000d__x000a__x0009__x0009_,vwEncounters.MedicaidID AS ProviderID_x000d__x000a__x0009__x0009_,vwEncounters.ProvName_x000d__x000a__x0009__x0009_,CASE_x000d__x000a__x0009__x0009__x0009_WHEN PC.ContractId = '453998724000' THEN 'Health Choice Utah'_x000d__x000a__x0009__x0009__x0009_WHEN PC.ContractId = '129991113009' THEN 'Healthy U'_x000d__x000a__x0009__x0009__x0009_WHEN PC.ContractId = '330617992001' THEN 'Molina'_x000d__x000a__x0009__x0009__x0009_WHEN PC.ContractId = '440617992003' THEN 'Molina'_x000d__x000a__x0009__x0009__x0009_WHEN PC.ContractId = '870419884000' THEN 'Select Health'_x000d__x000a__x0009__x0009__x0009_ELSE 'Other'_x000d__x000a__x0009__x0009_END AS PlanName_x000d__x000a__x0009__x0009_,SUM(CASE_x0009_--Calculates days for LTAC instead of using total days_x000d__x000a__x0009__x0009__x0009_WHEN vwEncounters.MedicaidID collate binary_ai IN ('203800889001','943430659001', '870257692000', '300703582001') THEN (vwEncounters.EndDOS - vwEncounters.BeginDOS) _x000d__x000a__x0009__x0009__x0009_ELSE vwEncounters.NetDays_x000d__x000a__x0009__x0009_End) AS CalcDays_x000d__x000a__x0009__x0009_,COUNT(DISTINCT vwEncounters.EnctrTCN) AS Discharges_x000d__x000a__x0009__x0009_,SUM(vwEncounters.MCOPaid) AS MCOPaid_x000d__x000a__x0009__x0009_,SUM(vwEncounters.TotalPaid) AS TotalPaid_x000d__x000a__x0009__x0009__x000d__x000a__x0009_FROM vwEncounters_x000d__x000a__x0009__x0009__x000d__x000a__x0009_INNER JOIN hcfprodviews.PaymentContractsV PC_x000d__x000a__x0009__x0009_ON vwEncounters.ProviderId = PC.ContractId_x000d__x000a__x0009__x000d__x000a__x0009_WHERE 1=1_x000d__x000a__x0009__x0009_and PC.ContractId IN ('453998724000', '129991113009', '330617992001', '440617992003', '870419884000')_x000d__x000a__x0009_GROUP BY_x000d__x000a__x0009__x0009_TO_CHAR(ADD_MONTHS(vwEncounters.EndDOS, 6), 'YYYY')_x000d__x000a__x0009__x0009_,TO_CHAR(vwEncounters.EndDOS, 'YYYY-MM')_x000d__x000a__x0009__x0009_,TO_CHAR(vwEncounters.Creation_Date, 'YYYY-MM')_x000d__x000a__x0009__x0009_,TO_CHAR(ADD_MONTHS(vwEncounters.Creation_Date, 6), 'YYYY-Q') _x000d__x000a__x0009__x0009_,vwEncounters.MedicaidID_x000d__x000a__x0009__x0009_,vwEncounters.ProvName_x000d__x000a__x0009__x0009_,CASE_x000d__x000a__x0009__x0009__x0009_WHEN PC.ContractId = '453998724000' THEN 'Health Choice Utah'_x000d__x000a__x0009__x0009__x0009_WHEN PC.ContractId = '129991113009' THEN 'Healthy U'_x000d__x000a__x0009__x0009__x0009_WHEN PC.ContractId = '330617992001' THEN 'Molina'_x000d__x000a__x0009__x0009__x0009_WHEN PC.ContractId = '440617992003' THEN 'Molina'_x000d__x000a__x0009__x0009__x0009_WHEN PC.ContractId = '870419884000' THEN 'Select Health'_x000d__x000a__x0009__x0009__x0009_ELSE 'Other'_x000d__x000a__x0009__x0009_END_x000d__x000a__x0009_) --end vwACO_x000d__x000a__x000d__x000a__x000d__x000a_SELECT * FROM vwACO"/>
  </connection>
</connections>
</file>

<file path=xl/sharedStrings.xml><?xml version="1.0" encoding="utf-8"?>
<sst xmlns="http://schemas.openxmlformats.org/spreadsheetml/2006/main" count="758" uniqueCount="158">
  <si>
    <t>Grand Total</t>
  </si>
  <si>
    <t>ALTA VIEW HOSPITAL</t>
  </si>
  <si>
    <t>AMERICAN FORK HOSPITAL</t>
  </si>
  <si>
    <t>BEAR RIVER VALLEY HOSPITAL</t>
  </si>
  <si>
    <t>CEDAR CITY HOSPITAL</t>
  </si>
  <si>
    <t>DAVIS HOSPITAL &amp; MED CNTR</t>
  </si>
  <si>
    <t>DIXIE MEDICAL CENTER</t>
  </si>
  <si>
    <t>IHC RIVERTON HOSPITAL</t>
  </si>
  <si>
    <t>INTERMOUNTAIN MEDICAL CENTER</t>
  </si>
  <si>
    <t>JORDAN VALLEY HOSP LP</t>
  </si>
  <si>
    <t>LDS HOSPITAL</t>
  </si>
  <si>
    <t>LOGAN REGIONAL MED CENTER</t>
  </si>
  <si>
    <t>LONE PEAK HOSPITAL</t>
  </si>
  <si>
    <t>MCKAY DEE HOSPITAL</t>
  </si>
  <si>
    <t>OGDEN REGIONAL MEDICAL CTR</t>
  </si>
  <si>
    <t>OREM COMMUNITY HOSPITAL</t>
  </si>
  <si>
    <t>SALT LAKE REG MED CNTR</t>
  </si>
  <si>
    <t>ST MARKS HOSPITAL</t>
  </si>
  <si>
    <t>TIMPANOGOS REGIONAL HOSP</t>
  </si>
  <si>
    <t>BRIGHAM CITY COMM HOSP</t>
  </si>
  <si>
    <t>LAKEVIEW HOSPITAL</t>
  </si>
  <si>
    <t>Healthy U</t>
  </si>
  <si>
    <t>Molina</t>
  </si>
  <si>
    <t>Health Choice Utah</t>
  </si>
  <si>
    <t>Select Health</t>
  </si>
  <si>
    <t>ACO Directed Payments to Hospitals</t>
  </si>
  <si>
    <t>Alta View Hospital</t>
  </si>
  <si>
    <t>American Fork Hospital</t>
  </si>
  <si>
    <t>Ashley Regional Med Cntr</t>
  </si>
  <si>
    <t>Bear River Valley Hospital</t>
  </si>
  <si>
    <t>Brigham City Comm Hosp</t>
  </si>
  <si>
    <t>Cache Valley Hospital</t>
  </si>
  <si>
    <t>Cedar City Hospital</t>
  </si>
  <si>
    <t>Central Valley Medical Ctr</t>
  </si>
  <si>
    <t>Davis Hospital &amp; Med Cntr</t>
  </si>
  <si>
    <t>Dixie Medical Center</t>
  </si>
  <si>
    <t>Heber Valley Medical Ctr</t>
  </si>
  <si>
    <t>Intermountain Medical Center</t>
  </si>
  <si>
    <t>Lakeview Hospital</t>
  </si>
  <si>
    <t>Logan Regional Med Center</t>
  </si>
  <si>
    <t>Lone Peak Hospital</t>
  </si>
  <si>
    <t>Mckay Dee Hospital</t>
  </si>
  <si>
    <t>Mountain View Hospital</t>
  </si>
  <si>
    <t>Ogden Regional Medical Ctr</t>
  </si>
  <si>
    <t>Orem Community Hospital</t>
  </si>
  <si>
    <t>Salt Lake Reg Med Cntr</t>
  </si>
  <si>
    <t>Shriners Hosp For Children</t>
  </si>
  <si>
    <t>St Marks Hospital</t>
  </si>
  <si>
    <t>Timpanogos Regional Hosp</t>
  </si>
  <si>
    <t>Uintah Basin Medical Cntr</t>
  </si>
  <si>
    <t>Directed Payment</t>
  </si>
  <si>
    <t>Paid Date</t>
  </si>
  <si>
    <t>Payment Amount</t>
  </si>
  <si>
    <t>Claim ID / Check Number</t>
  </si>
  <si>
    <t>Hospital</t>
  </si>
  <si>
    <t>CACHE VALLEY HOSPITAL</t>
  </si>
  <si>
    <t>HEBER VALLEY MEDICAL CTR</t>
  </si>
  <si>
    <t>MOUNTAIN VIEW HOSPITAL</t>
  </si>
  <si>
    <t>UINTAH BASIN MEDICAL CNTR</t>
  </si>
  <si>
    <t>Ensure all payments are made and reconcile with the amount directed to pay (Payment amount will highlight pink until it matches the Directed Payment)</t>
  </si>
  <si>
    <t>Download this file from the state website each period</t>
  </si>
  <si>
    <t>Sanpete Valley Hospital</t>
  </si>
  <si>
    <t>Instructions for ACO</t>
  </si>
  <si>
    <t>Blue Mountain Hospital</t>
  </si>
  <si>
    <t>IHC Riverton Hospital</t>
  </si>
  <si>
    <t>LDS Hospital</t>
  </si>
  <si>
    <t>Pay each hospital the amount shown in the Directed Payment column (C, H, M, or R)</t>
  </si>
  <si>
    <t>Record the Payment Amount in column D, I, N, or S</t>
  </si>
  <si>
    <t>Record the Paid Date in column E, J, O, or T</t>
  </si>
  <si>
    <t>Record the payment Reference Number in column F, K, P, or U</t>
  </si>
  <si>
    <t>Moab Regional Hospital</t>
  </si>
  <si>
    <t>Castleview Hospital LLC</t>
  </si>
  <si>
    <t>870269232020</t>
  </si>
  <si>
    <t>870269232212</t>
  </si>
  <si>
    <t>870269232291</t>
  </si>
  <si>
    <t>870318837007</t>
  </si>
  <si>
    <t>471210615001</t>
  </si>
  <si>
    <t>870269232307</t>
  </si>
  <si>
    <t>680562507001</t>
  </si>
  <si>
    <t>870269232261</t>
  </si>
  <si>
    <t>870269232341</t>
  </si>
  <si>
    <t>942854057207</t>
  </si>
  <si>
    <t>870269232338</t>
  </si>
  <si>
    <t>820588653001</t>
  </si>
  <si>
    <t>870322019001</t>
  </si>
  <si>
    <t>870269232209</t>
  </si>
  <si>
    <t>870269232176</t>
  </si>
  <si>
    <t>251925376001</t>
  </si>
  <si>
    <t>870269232274</t>
  </si>
  <si>
    <t>870333048001</t>
  </si>
  <si>
    <t>870619248011</t>
  </si>
  <si>
    <t>721254895009</t>
  </si>
  <si>
    <t>870269232033</t>
  </si>
  <si>
    <t>942854057033</t>
  </si>
  <si>
    <t>942854057197</t>
  </si>
  <si>
    <t>942854058211</t>
  </si>
  <si>
    <t>621795214002</t>
  </si>
  <si>
    <t>621650573021</t>
  </si>
  <si>
    <t>621831495013</t>
  </si>
  <si>
    <t>870276435005</t>
  </si>
  <si>
    <t>870269232162</t>
  </si>
  <si>
    <t>Email spreadsheet to the Utah Department of Health (medicaiddirectedpayments@utah.gov) within 30 days of the end of the directed payment period.</t>
  </si>
  <si>
    <t>Utah Valley Specialty Hospital</t>
  </si>
  <si>
    <t>ORTHOPEDIC SPECIALTY HOSP</t>
  </si>
  <si>
    <t>PARK CITY MEDICAL CENTER</t>
  </si>
  <si>
    <t>PRIMARY CHILDRENS MED CNTR</t>
  </si>
  <si>
    <t>UTAH VALLEY REG MED CNTR</t>
  </si>
  <si>
    <t>MOUNTAIN WEST MEDICAL CNTR (Tooele)</t>
  </si>
  <si>
    <t>Delta Community Med Cntr</t>
  </si>
  <si>
    <t>Fillmore Hospital</t>
  </si>
  <si>
    <t>Jordan Valley Hosp Lp</t>
  </si>
  <si>
    <t>Mountain West Medical Cntr (Tooele)</t>
  </si>
  <si>
    <t>Northern Utah Rehabiliation Hospital</t>
  </si>
  <si>
    <t>Orthopedic Specialty Hosp</t>
  </si>
  <si>
    <t>Park City Medical Center</t>
  </si>
  <si>
    <t>Primary Childrens Med Cntr</t>
  </si>
  <si>
    <t>Sevier Valley Medical Cntr</t>
  </si>
  <si>
    <t>Utah Valley Reg Med Cntr</t>
  </si>
  <si>
    <t>CASTLEVIEW HOSPITAL LLC</t>
  </si>
  <si>
    <t>621762357001</t>
  </si>
  <si>
    <t>CENTRAL VALLEY MEDICAL CTR</t>
  </si>
  <si>
    <t>876000887008</t>
  </si>
  <si>
    <t>ASHLEY REGIONAL MED CNTR</t>
  </si>
  <si>
    <t>621762532020</t>
  </si>
  <si>
    <t>MOAB REGIONAL HOSPITAL</t>
  </si>
  <si>
    <t>870270956005</t>
  </si>
  <si>
    <t>SEVIER VALLEY MEDICAL CNTR</t>
  </si>
  <si>
    <t>870269232324</t>
  </si>
  <si>
    <t>SHRINERS HOSP FOR CHILDREN</t>
  </si>
  <si>
    <t>362193608001</t>
  </si>
  <si>
    <t>DELTA COMMUNITY MED CNTR</t>
  </si>
  <si>
    <t>870269232257</t>
  </si>
  <si>
    <t>FILLMORE HOSPITAL</t>
  </si>
  <si>
    <t>870269232180</t>
  </si>
  <si>
    <t>SANPETE VALLEY HOSPITAL</t>
  </si>
  <si>
    <t>870269232288</t>
  </si>
  <si>
    <t>Per OP Dollar Spent Directed Payment</t>
  </si>
  <si>
    <t>PROVNAME</t>
  </si>
  <si>
    <t>PROVIDERID</t>
  </si>
  <si>
    <t>Sum of PRIVATEOP</t>
  </si>
  <si>
    <t>462249421001</t>
  </si>
  <si>
    <t>453998724000</t>
  </si>
  <si>
    <t>HEALTH CHOICE UTAH INC</t>
  </si>
  <si>
    <t>129991113009</t>
  </si>
  <si>
    <t>HEALTHY U HEALTH PLAN</t>
  </si>
  <si>
    <t>330617992001</t>
  </si>
  <si>
    <t>MOLINA</t>
  </si>
  <si>
    <t>870419884000</t>
  </si>
  <si>
    <t>SELECT HLTH COMMUNITY-HMO</t>
  </si>
  <si>
    <t>BLUE MOUNTAIN HOSPITAL</t>
  </si>
  <si>
    <t>200743054001</t>
  </si>
  <si>
    <t>HEALTHSOUTH</t>
  </si>
  <si>
    <t>631105917038</t>
  </si>
  <si>
    <t>PROVO CANYON BEHAVIORAL HOSPITAL</t>
  </si>
  <si>
    <t>233044423002</t>
  </si>
  <si>
    <t>2021-3</t>
  </si>
  <si>
    <t>2022-2</t>
  </si>
  <si>
    <t>NORTHERN UTAH REHABILIATION HOSPITAL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</si>
</sst>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164" formatCode="&quot;$&quot;#,##0.00"/>
    <numFmt numFmtId="165" formatCode="0;;"/>
  </numFmts>
  <fonts count="3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theme="0" tint="-0.14996795556505021"/>
      </bottom>
      <diagonal/>
    </border>
    <border>
      <left/>
      <right style="thin">
        <color indexed="64"/>
      </right>
      <top style="thin">
        <color auto="1"/>
      </top>
      <bottom style="thin">
        <color theme="0" tint="-0.14996795556505021"/>
      </bottom>
      <diagonal/>
    </border>
  </borders>
  <cellStyleXfs count="2">
    <xf numFmtId="0" fontId="0" fillId="0" borderId="0"/>
    <xf numFmtId="0" fontId="2" fillId="0" borderId="0"/>
  </cellStyleXfs>
  <cellXfs count="28">
    <xf numFmtId="0" fontId="0" fillId="0" borderId="0" xfId="0"/>
    <xf numFmtId="164" fontId="0" fillId="0" borderId="0" xfId="0" applyNumberFormat="1"/>
    <xf numFmtId="165" fontId="1" fillId="0" borderId="0" xfId="0" applyNumberFormat="1" applyFont="1" applyAlignment="1">
      <alignment horizontal="center"/>
    </xf>
    <xf numFmtId="0" fontId="1" fillId="0" borderId="0" xfId="0" applyFont="1" applyAlignment="1">
      <alignment horizontal="right"/>
    </xf>
    <xf numFmtId="0" fontId="0" fillId="0" borderId="0" xfId="0" applyAlignment="1">
      <alignment wrapText="1"/>
    </xf>
    <xf numFmtId="0" fontId="0" fillId="0" borderId="0" xfId="0" applyAlignment="1">
      <alignment vertical="top"/>
    </xf>
    <xf numFmtId="0" fontId="1" fillId="0" borderId="0" xfId="0" applyFont="1" applyAlignment="1">
      <alignment vertical="top"/>
    </xf>
    <xf numFmtId="0" fontId="1" fillId="0" borderId="0" xfId="0" applyFont="1" applyAlignment="1" applyProtection="1">
      <protection hidden="1"/>
    </xf>
    <xf numFmtId="0" fontId="0" fillId="0" borderId="0" xfId="0" applyProtection="1">
      <protection hidden="1"/>
    </xf>
    <xf numFmtId="0" fontId="1" fillId="0" borderId="0" xfId="0" applyFont="1" applyAlignment="1" applyProtection="1">
      <alignment horizontal="right"/>
      <protection hidden="1"/>
    </xf>
    <xf numFmtId="0" fontId="1" fillId="0" borderId="1" xfId="0" applyFont="1" applyBorder="1" applyAlignment="1" applyProtection="1">
      <alignment horizontal="center" wrapText="1"/>
      <protection hidden="1"/>
    </xf>
    <xf numFmtId="0" fontId="0" fillId="0" borderId="0" xfId="0" applyAlignment="1" applyProtection="1">
      <alignment horizontal="right"/>
      <protection hidden="1"/>
    </xf>
    <xf numFmtId="164" fontId="0" fillId="0" borderId="4" xfId="0" applyNumberFormat="1" applyFill="1" applyBorder="1" applyProtection="1">
      <protection hidden="1"/>
    </xf>
    <xf numFmtId="164" fontId="0" fillId="0" borderId="4" xfId="0" applyNumberFormat="1" applyBorder="1" applyProtection="1">
      <protection locked="0" hidden="1"/>
    </xf>
    <xf numFmtId="14" fontId="0" fillId="0" borderId="4" xfId="0" applyNumberFormat="1" applyBorder="1" applyAlignment="1" applyProtection="1">
      <alignment horizontal="center"/>
      <protection locked="0" hidden="1"/>
    </xf>
    <xf numFmtId="0" fontId="0" fillId="0" borderId="5" xfId="0" applyBorder="1" applyProtection="1">
      <protection locked="0" hidden="1"/>
    </xf>
    <xf numFmtId="165" fontId="0" fillId="0" borderId="0" xfId="0" applyNumberFormat="1" applyProtection="1">
      <protection hidden="1"/>
    </xf>
    <xf numFmtId="164" fontId="0" fillId="0" borderId="0" xfId="0" applyNumberFormat="1" applyProtection="1">
      <protection hidden="1"/>
    </xf>
    <xf numFmtId="164" fontId="0" fillId="0" borderId="3" xfId="0" applyNumberFormat="1" applyFill="1" applyBorder="1" applyProtection="1">
      <protection hidden="1"/>
    </xf>
    <xf numFmtId="164" fontId="0" fillId="0" borderId="3" xfId="0" applyNumberFormat="1" applyBorder="1" applyProtection="1">
      <protection locked="0" hidden="1"/>
    </xf>
    <xf numFmtId="14" fontId="0" fillId="0" borderId="3" xfId="0" applyNumberFormat="1" applyBorder="1" applyAlignment="1" applyProtection="1">
      <alignment horizontal="center"/>
      <protection locked="0" hidden="1"/>
    </xf>
    <xf numFmtId="0" fontId="0" fillId="0" borderId="2" xfId="0" applyBorder="1" applyProtection="1">
      <protection locked="0" hidden="1"/>
    </xf>
    <xf numFmtId="49" fontId="0" fillId="0" borderId="0" xfId="0" applyNumberFormat="1"/>
    <xf numFmtId="8" fontId="1" fillId="0" borderId="0" xfId="0" applyNumberFormat="1" applyFont="1"/>
    <xf numFmtId="0" fontId="0" fillId="0" borderId="0" xfId="0" applyProtection="1">
      <protection locked="0" hidden="1"/>
    </xf>
    <xf numFmtId="0" fontId="1" fillId="0" borderId="1" xfId="0" applyFont="1" applyBorder="1" applyAlignment="1" applyProtection="1">
      <alignment horizontal="center"/>
      <protection hidden="1"/>
    </xf>
    <xf numFmtId="0" fontId="1" fillId="0" borderId="3" xfId="0" applyFont="1" applyBorder="1" applyAlignment="1" applyProtection="1">
      <alignment horizontal="center"/>
      <protection hidden="1"/>
    </xf>
    <xf numFmtId="0" fontId="1" fillId="0" borderId="2" xfId="0" applyFont="1" applyBorder="1" applyAlignment="1" applyProtection="1">
      <alignment horizontal="center"/>
      <protection hidden="1"/>
    </xf>
  </cellXfs>
  <cellStyles count="2">
    <cellStyle name="Normal" xfId="0" builtinId="0"/>
    <cellStyle name="Normal 2" xfId="1" xr:uid="{00000000-0005-0000-0000-000002000000}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92D050"/>
  </sheetPr>
  <dimension ref="A1:B10"/>
  <sheetViews>
    <sheetView showGridLines="0" zoomScaleNormal="100" workbookViewId="0">
      <selection activeCell="A2" sqref="A2"/>
    </sheetView>
  </sheetViews>
  <sheetFormatPr defaultRowHeight="12.75" x14ac:dyDescent="0.2"/>
  <cols>
    <col min="1" max="1" width="3" bestFit="1" customWidth="1"/>
    <col min="2" max="2" width="82.28515625" customWidth="1"/>
  </cols>
  <sheetData>
    <row r="1" spans="1:2" x14ac:dyDescent="0.2">
      <c r="A1" s="6" t="s">
        <v>62</v>
      </c>
      <c r="B1" s="4"/>
    </row>
    <row r="2" spans="1:2" x14ac:dyDescent="0.2">
      <c r="A2" s="6"/>
      <c r="B2" s="4"/>
    </row>
    <row r="3" spans="1:2" x14ac:dyDescent="0.2">
      <c r="A3" s="6"/>
      <c r="B3" s="4"/>
    </row>
    <row r="4" spans="1:2" x14ac:dyDescent="0.2">
      <c r="A4" s="5">
        <v>1</v>
      </c>
      <c r="B4" s="4" t="s">
        <v>60</v>
      </c>
    </row>
    <row r="5" spans="1:2" x14ac:dyDescent="0.2">
      <c r="A5" s="5">
        <v>2</v>
      </c>
      <c r="B5" s="4" t="s">
        <v>66</v>
      </c>
    </row>
    <row r="6" spans="1:2" x14ac:dyDescent="0.2">
      <c r="A6" s="5">
        <v>3</v>
      </c>
      <c r="B6" s="4" t="s">
        <v>67</v>
      </c>
    </row>
    <row r="7" spans="1:2" x14ac:dyDescent="0.2">
      <c r="A7" s="5">
        <v>4</v>
      </c>
      <c r="B7" s="4" t="s">
        <v>68</v>
      </c>
    </row>
    <row r="8" spans="1:2" x14ac:dyDescent="0.2">
      <c r="A8" s="5">
        <v>5</v>
      </c>
      <c r="B8" s="4" t="s">
        <v>69</v>
      </c>
    </row>
    <row r="9" spans="1:2" ht="25.5" x14ac:dyDescent="0.2">
      <c r="A9" s="5">
        <v>6</v>
      </c>
      <c r="B9" s="4" t="s">
        <v>59</v>
      </c>
    </row>
    <row r="10" spans="1:2" ht="25.5" x14ac:dyDescent="0.2">
      <c r="A10" s="5">
        <v>7</v>
      </c>
      <c r="B10" s="4" t="s">
        <v>101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pageSetUpPr fitToPage="1"/>
  </sheetPr>
  <dimension ref="A1:G49"/>
  <sheetViews>
    <sheetView showGridLines="0" tabSelected="1" zoomScaleNormal="100" workbookViewId="0">
      <pane ySplit="5" topLeftCell="A6" activePane="bottomLeft" state="frozen"/>
      <selection pane="bottomLeft" activeCell="G2" sqref="G2"/>
    </sheetView>
  </sheetViews>
  <sheetFormatPr defaultRowHeight="12.75" x14ac:dyDescent="0.2"/>
  <cols>
    <col min="1" max="1" width="39.5703125" bestFit="1" customWidth="1"/>
    <col min="2" max="2" width="20" bestFit="1" customWidth="1"/>
    <col min="3" max="3" width="18.85546875" bestFit="1" customWidth="1"/>
    <col min="4" max="6" width="14" bestFit="1" customWidth="1"/>
    <col min="7" max="7" width="15" bestFit="1" customWidth="1"/>
  </cols>
  <sheetData>
    <row r="1" spans="1:7" x14ac:dyDescent="0.2">
      <c r="C1" t="s">
        <v>23</v>
      </c>
      <c r="D1" t="s">
        <v>21</v>
      </c>
      <c r="E1" t="s">
        <v>22</v>
      </c>
      <c r="F1" t="s">
        <v>24</v>
      </c>
      <c r="G1" t="s">
        <v>0</v>
      </c>
    </row>
    <row r="2" spans="1:7" x14ac:dyDescent="0.2">
      <c r="B2" t="s">
        <v>139</v>
      </c>
      <c r="C2" s="1">
        <v>922090.23431957257</v>
      </c>
      <c r="D2" s="1">
        <v>2809088.2415645872</v>
      </c>
      <c r="E2" s="1">
        <v>2199503.1443083431</v>
      </c>
      <c r="F2" s="1">
        <v>4604841.6572277937</v>
      </c>
      <c r="G2" s="1">
        <v>10535523.277420297</v>
      </c>
    </row>
    <row r="3" spans="1:7" x14ac:dyDescent="0.2">
      <c r="B3" s="3" t="s">
        <v>136</v>
      </c>
      <c r="C3" s="23">
        <f>C2/VLOOKUP("Grand Total",$A$6:$G$88,MATCH(C1,$A$5:$G$5,0),0)</f>
        <v>0.14567012052314693</v>
      </c>
      <c r="D3" s="23">
        <f t="shared" ref="D3:G3" si="0">D2/VLOOKUP("Grand Total",$A$6:$G$88,MATCH(D1,$A$5:$G$5,0),0)</f>
        <v>0.40372594857585603</v>
      </c>
      <c r="E3" s="23">
        <f t="shared" si="0"/>
        <v>0.21851655910935142</v>
      </c>
      <c r="F3" s="23">
        <f t="shared" si="0"/>
        <v>0.1565658821370636</v>
      </c>
      <c r="G3" s="23">
        <f t="shared" si="0"/>
        <v>0.19966864023171435</v>
      </c>
    </row>
    <row r="4" spans="1:7" x14ac:dyDescent="0.2">
      <c r="D4" s="2"/>
    </row>
    <row r="5" spans="1:7" x14ac:dyDescent="0.2">
      <c r="A5" t="s">
        <v>137</v>
      </c>
      <c r="B5" t="s">
        <v>138</v>
      </c>
      <c r="C5" t="s">
        <v>23</v>
      </c>
      <c r="D5" t="s">
        <v>21</v>
      </c>
      <c r="E5" t="s">
        <v>22</v>
      </c>
      <c r="F5" t="s">
        <v>24</v>
      </c>
      <c r="G5" t="s">
        <v>0</v>
      </c>
    </row>
    <row r="6" spans="1:7" x14ac:dyDescent="0.2">
      <c r="A6" t="s">
        <v>1</v>
      </c>
      <c r="B6" t="s">
        <v>72</v>
      </c>
      <c r="C6">
        <v>32509.17</v>
      </c>
      <c r="D6">
        <v>97543.439999999988</v>
      </c>
      <c r="E6">
        <v>76887.13</v>
      </c>
      <c r="F6">
        <v>770911.55</v>
      </c>
      <c r="G6">
        <v>977851.29</v>
      </c>
    </row>
    <row r="7" spans="1:7" x14ac:dyDescent="0.2">
      <c r="A7" t="s">
        <v>2</v>
      </c>
      <c r="B7" t="s">
        <v>73</v>
      </c>
      <c r="C7">
        <v>28813.26</v>
      </c>
      <c r="D7">
        <v>113370.04000000002</v>
      </c>
      <c r="E7">
        <v>64761.87</v>
      </c>
      <c r="F7">
        <v>1254898.3000000003</v>
      </c>
      <c r="G7">
        <v>1461843.4700000002</v>
      </c>
    </row>
    <row r="8" spans="1:7" x14ac:dyDescent="0.2">
      <c r="A8" t="s">
        <v>122</v>
      </c>
      <c r="B8" t="s">
        <v>123</v>
      </c>
      <c r="C8">
        <v>7427.92</v>
      </c>
      <c r="D8">
        <v>133052.54</v>
      </c>
      <c r="E8">
        <v>47898.52</v>
      </c>
      <c r="F8">
        <v>84062.53</v>
      </c>
      <c r="G8">
        <v>272441.51</v>
      </c>
    </row>
    <row r="9" spans="1:7" x14ac:dyDescent="0.2">
      <c r="A9" t="s">
        <v>3</v>
      </c>
      <c r="B9" t="s">
        <v>74</v>
      </c>
      <c r="C9">
        <v>91180.400000000009</v>
      </c>
      <c r="D9">
        <v>57251.16</v>
      </c>
      <c r="E9">
        <v>124962.34</v>
      </c>
      <c r="F9">
        <v>212808.08000000002</v>
      </c>
      <c r="G9">
        <v>486201.98000000004</v>
      </c>
    </row>
    <row r="10" spans="1:7" x14ac:dyDescent="0.2">
      <c r="A10" t="s">
        <v>149</v>
      </c>
      <c r="B10" t="s">
        <v>150</v>
      </c>
      <c r="C10">
        <v>51.15</v>
      </c>
      <c r="G10">
        <v>51.15</v>
      </c>
    </row>
    <row r="11" spans="1:7" x14ac:dyDescent="0.2">
      <c r="A11" t="s">
        <v>19</v>
      </c>
      <c r="B11" t="s">
        <v>75</v>
      </c>
      <c r="C11">
        <v>173910.81000000003</v>
      </c>
      <c r="D11">
        <v>104634.51</v>
      </c>
      <c r="E11">
        <v>219681.41000000003</v>
      </c>
      <c r="F11">
        <v>203874.78999999998</v>
      </c>
      <c r="G11">
        <v>702101.52</v>
      </c>
    </row>
    <row r="12" spans="1:7" x14ac:dyDescent="0.2">
      <c r="A12" t="s">
        <v>55</v>
      </c>
      <c r="B12" t="s">
        <v>76</v>
      </c>
      <c r="C12">
        <v>202559.53999999995</v>
      </c>
      <c r="D12">
        <v>60793.01999999999</v>
      </c>
      <c r="E12">
        <v>220341.19999999998</v>
      </c>
      <c r="F12">
        <v>49504.990000000005</v>
      </c>
      <c r="G12">
        <v>533198.74999999988</v>
      </c>
    </row>
    <row r="13" spans="1:7" x14ac:dyDescent="0.2">
      <c r="A13" t="s">
        <v>118</v>
      </c>
      <c r="B13" t="s">
        <v>119</v>
      </c>
      <c r="D13">
        <v>141916.78</v>
      </c>
      <c r="E13">
        <v>42223.820000000007</v>
      </c>
      <c r="F13">
        <v>48673.319999999985</v>
      </c>
      <c r="G13">
        <v>232813.91999999998</v>
      </c>
    </row>
    <row r="14" spans="1:7" x14ac:dyDescent="0.2">
      <c r="A14" t="s">
        <v>4</v>
      </c>
      <c r="B14" t="s">
        <v>77</v>
      </c>
      <c r="C14">
        <v>593295.3600000001</v>
      </c>
      <c r="D14">
        <v>166054.69</v>
      </c>
      <c r="E14">
        <v>758475.23999999976</v>
      </c>
      <c r="F14">
        <v>1076180.8000000003</v>
      </c>
      <c r="G14">
        <v>2594006.09</v>
      </c>
    </row>
    <row r="15" spans="1:7" x14ac:dyDescent="0.2">
      <c r="A15" t="s">
        <v>120</v>
      </c>
      <c r="B15" t="s">
        <v>121</v>
      </c>
      <c r="C15">
        <v>16573.84</v>
      </c>
      <c r="D15">
        <v>8536.5600000000013</v>
      </c>
      <c r="E15">
        <v>39859.859999999993</v>
      </c>
      <c r="F15">
        <v>3789.2599999999998</v>
      </c>
      <c r="G15">
        <v>68759.51999999999</v>
      </c>
    </row>
    <row r="16" spans="1:7" x14ac:dyDescent="0.2">
      <c r="A16" t="s">
        <v>5</v>
      </c>
      <c r="B16" t="s">
        <v>78</v>
      </c>
      <c r="C16">
        <v>256299.00999999998</v>
      </c>
      <c r="D16">
        <v>282301.01</v>
      </c>
      <c r="E16">
        <v>833916.99</v>
      </c>
      <c r="F16">
        <v>539496.77999999991</v>
      </c>
      <c r="G16">
        <v>1912013.79</v>
      </c>
    </row>
    <row r="17" spans="1:7" x14ac:dyDescent="0.2">
      <c r="A17" t="s">
        <v>130</v>
      </c>
      <c r="B17" t="s">
        <v>131</v>
      </c>
      <c r="C17">
        <v>39538.560000000005</v>
      </c>
      <c r="D17">
        <v>4601.55</v>
      </c>
      <c r="E17">
        <v>16125.49</v>
      </c>
      <c r="F17">
        <v>76442.3</v>
      </c>
      <c r="G17">
        <v>136707.90000000002</v>
      </c>
    </row>
    <row r="18" spans="1:7" x14ac:dyDescent="0.2">
      <c r="A18" t="s">
        <v>6</v>
      </c>
      <c r="B18" t="s">
        <v>79</v>
      </c>
      <c r="C18">
        <v>9079.75</v>
      </c>
      <c r="G18">
        <v>9079.75</v>
      </c>
    </row>
    <row r="19" spans="1:7" x14ac:dyDescent="0.2">
      <c r="A19" t="s">
        <v>132</v>
      </c>
      <c r="B19" t="s">
        <v>133</v>
      </c>
      <c r="C19">
        <v>4660.88</v>
      </c>
      <c r="D19">
        <v>853.28</v>
      </c>
      <c r="E19">
        <v>5239.6499999999996</v>
      </c>
      <c r="F19">
        <v>79158.63</v>
      </c>
      <c r="G19">
        <v>89912.44</v>
      </c>
    </row>
    <row r="20" spans="1:7" x14ac:dyDescent="0.2">
      <c r="A20" t="s">
        <v>56</v>
      </c>
      <c r="B20" t="s">
        <v>80</v>
      </c>
      <c r="C20">
        <v>81659.400000000009</v>
      </c>
      <c r="D20">
        <v>44378.25</v>
      </c>
      <c r="E20">
        <v>111900.93999999999</v>
      </c>
      <c r="F20">
        <v>917812.28999999992</v>
      </c>
      <c r="G20">
        <v>1155750.8799999999</v>
      </c>
    </row>
    <row r="21" spans="1:7" x14ac:dyDescent="0.2">
      <c r="A21" t="s">
        <v>7</v>
      </c>
      <c r="B21" t="s">
        <v>81</v>
      </c>
      <c r="C21">
        <v>47088.659999999996</v>
      </c>
      <c r="D21">
        <v>122520.28</v>
      </c>
      <c r="E21">
        <v>81220.88</v>
      </c>
      <c r="F21">
        <v>1106102.0300000003</v>
      </c>
      <c r="G21">
        <v>1356931.8500000003</v>
      </c>
    </row>
    <row r="22" spans="1:7" x14ac:dyDescent="0.2">
      <c r="A22" t="s">
        <v>8</v>
      </c>
      <c r="B22" t="s">
        <v>82</v>
      </c>
      <c r="C22">
        <v>377778.19</v>
      </c>
      <c r="D22">
        <v>506195.36999999988</v>
      </c>
      <c r="E22">
        <v>470434.92999999988</v>
      </c>
      <c r="F22">
        <v>4429020.870000002</v>
      </c>
      <c r="G22">
        <v>5783429.3600000013</v>
      </c>
    </row>
    <row r="23" spans="1:7" x14ac:dyDescent="0.2">
      <c r="A23" t="s">
        <v>9</v>
      </c>
      <c r="B23" t="s">
        <v>83</v>
      </c>
      <c r="C23">
        <v>339195.84</v>
      </c>
      <c r="D23">
        <v>810055.30999999994</v>
      </c>
      <c r="E23">
        <v>531451.96999999986</v>
      </c>
      <c r="F23">
        <v>529310.96</v>
      </c>
      <c r="G23">
        <v>2210014.0799999996</v>
      </c>
    </row>
    <row r="24" spans="1:7" x14ac:dyDescent="0.2">
      <c r="A24" t="s">
        <v>20</v>
      </c>
      <c r="B24" t="s">
        <v>84</v>
      </c>
      <c r="C24">
        <v>78058.84</v>
      </c>
      <c r="D24">
        <v>119309.24</v>
      </c>
      <c r="E24">
        <v>133662.68</v>
      </c>
      <c r="F24">
        <v>171014.7</v>
      </c>
      <c r="G24">
        <v>502045.46</v>
      </c>
    </row>
    <row r="25" spans="1:7" x14ac:dyDescent="0.2">
      <c r="A25" t="s">
        <v>10</v>
      </c>
      <c r="B25" t="s">
        <v>85</v>
      </c>
      <c r="C25">
        <v>43203.820000000007</v>
      </c>
      <c r="D25">
        <v>128996.43</v>
      </c>
      <c r="E25">
        <v>128527.35</v>
      </c>
      <c r="F25">
        <v>1085581.4499999997</v>
      </c>
      <c r="G25">
        <v>1386309.0499999998</v>
      </c>
    </row>
    <row r="26" spans="1:7" x14ac:dyDescent="0.2">
      <c r="A26" t="s">
        <v>11</v>
      </c>
      <c r="B26" t="s">
        <v>86</v>
      </c>
      <c r="C26">
        <v>1192172.6499999999</v>
      </c>
      <c r="D26">
        <v>333053.57</v>
      </c>
      <c r="E26">
        <v>599644.76</v>
      </c>
      <c r="F26">
        <v>1355622.4700000002</v>
      </c>
      <c r="G26">
        <v>3480493.45</v>
      </c>
    </row>
    <row r="27" spans="1:7" x14ac:dyDescent="0.2">
      <c r="A27" t="s">
        <v>12</v>
      </c>
      <c r="B27" t="s">
        <v>87</v>
      </c>
      <c r="C27">
        <v>50134.850000000006</v>
      </c>
      <c r="D27">
        <v>74684.020000000019</v>
      </c>
      <c r="E27">
        <v>109232.61</v>
      </c>
      <c r="F27">
        <v>63226.380000000005</v>
      </c>
      <c r="G27">
        <v>297277.86000000004</v>
      </c>
    </row>
    <row r="28" spans="1:7" x14ac:dyDescent="0.2">
      <c r="A28" t="s">
        <v>13</v>
      </c>
      <c r="B28" t="s">
        <v>88</v>
      </c>
      <c r="C28">
        <v>317813.76000000007</v>
      </c>
      <c r="D28">
        <v>238895.32000000007</v>
      </c>
      <c r="E28">
        <v>518843.97</v>
      </c>
      <c r="F28">
        <v>3555241.2600000007</v>
      </c>
      <c r="G28">
        <v>4630794.3100000005</v>
      </c>
    </row>
    <row r="29" spans="1:7" x14ac:dyDescent="0.2">
      <c r="A29" t="s">
        <v>124</v>
      </c>
      <c r="B29" t="s">
        <v>125</v>
      </c>
      <c r="C29">
        <v>3167.9399999999996</v>
      </c>
      <c r="D29">
        <v>2788.92</v>
      </c>
      <c r="E29">
        <v>12380.56</v>
      </c>
      <c r="F29">
        <v>86030.829999999973</v>
      </c>
      <c r="G29">
        <v>104368.24999999997</v>
      </c>
    </row>
    <row r="30" spans="1:7" x14ac:dyDescent="0.2">
      <c r="A30" t="s">
        <v>57</v>
      </c>
      <c r="B30" t="s">
        <v>89</v>
      </c>
      <c r="C30">
        <v>45960.73</v>
      </c>
      <c r="D30">
        <v>63122.130000000005</v>
      </c>
      <c r="E30">
        <v>139932.45000000001</v>
      </c>
      <c r="F30">
        <v>104740.76</v>
      </c>
      <c r="G30">
        <v>353756.07</v>
      </c>
    </row>
    <row r="31" spans="1:7" x14ac:dyDescent="0.2">
      <c r="A31" t="s">
        <v>107</v>
      </c>
      <c r="B31" t="s">
        <v>90</v>
      </c>
      <c r="C31">
        <v>263935.71999999997</v>
      </c>
      <c r="D31">
        <v>294315.05</v>
      </c>
      <c r="E31">
        <v>359171.76000000013</v>
      </c>
      <c r="F31">
        <v>454436.76999999984</v>
      </c>
      <c r="G31">
        <v>1371859.3</v>
      </c>
    </row>
    <row r="32" spans="1:7" x14ac:dyDescent="0.2">
      <c r="A32" t="s">
        <v>157</v>
      </c>
      <c r="B32" t="s">
        <v>140</v>
      </c>
      <c r="E32">
        <v>75.489999999999995</v>
      </c>
      <c r="F32">
        <v>2259.9300000000003</v>
      </c>
      <c r="G32">
        <v>2335.42</v>
      </c>
    </row>
    <row r="33" spans="1:7" x14ac:dyDescent="0.2">
      <c r="A33" t="s">
        <v>14</v>
      </c>
      <c r="B33" t="s">
        <v>91</v>
      </c>
      <c r="C33">
        <v>191340.28000000006</v>
      </c>
      <c r="D33">
        <v>156380.81000000003</v>
      </c>
      <c r="E33">
        <v>644061.89000000013</v>
      </c>
      <c r="F33">
        <v>351763.99999999994</v>
      </c>
      <c r="G33">
        <v>1343546.9800000002</v>
      </c>
    </row>
    <row r="34" spans="1:7" x14ac:dyDescent="0.2">
      <c r="A34" t="s">
        <v>15</v>
      </c>
      <c r="B34" t="s">
        <v>92</v>
      </c>
      <c r="C34">
        <v>9433.7599999999984</v>
      </c>
      <c r="D34">
        <v>11322.26</v>
      </c>
      <c r="E34">
        <v>26910.770000000004</v>
      </c>
      <c r="F34">
        <v>299830.83999999997</v>
      </c>
      <c r="G34">
        <v>347497.62999999995</v>
      </c>
    </row>
    <row r="35" spans="1:7" x14ac:dyDescent="0.2">
      <c r="A35" t="s">
        <v>103</v>
      </c>
      <c r="B35" t="s">
        <v>93</v>
      </c>
      <c r="C35">
        <v>606.58999999999992</v>
      </c>
      <c r="D35">
        <v>3396.2099999999996</v>
      </c>
      <c r="E35">
        <v>1905.4599999999998</v>
      </c>
      <c r="F35">
        <v>428502.01999999996</v>
      </c>
      <c r="G35">
        <v>434410.27999999997</v>
      </c>
    </row>
    <row r="36" spans="1:7" x14ac:dyDescent="0.2">
      <c r="A36" t="s">
        <v>104</v>
      </c>
      <c r="B36" t="s">
        <v>94</v>
      </c>
      <c r="C36">
        <v>57720.939999999995</v>
      </c>
      <c r="D36">
        <v>41634.380000000005</v>
      </c>
      <c r="E36">
        <v>30165.72</v>
      </c>
      <c r="F36">
        <v>168240.63</v>
      </c>
      <c r="G36">
        <v>297761.67000000004</v>
      </c>
    </row>
    <row r="37" spans="1:7" x14ac:dyDescent="0.2">
      <c r="A37" t="s">
        <v>105</v>
      </c>
      <c r="B37" t="s">
        <v>95</v>
      </c>
      <c r="C37">
        <v>809333.15999999992</v>
      </c>
      <c r="D37">
        <v>1680257.2599999998</v>
      </c>
      <c r="E37">
        <v>2017355.3099999996</v>
      </c>
      <c r="F37">
        <v>5898722.040000001</v>
      </c>
      <c r="G37">
        <v>10405667.77</v>
      </c>
    </row>
    <row r="38" spans="1:7" x14ac:dyDescent="0.2">
      <c r="A38" t="s">
        <v>16</v>
      </c>
      <c r="B38" t="s">
        <v>96</v>
      </c>
      <c r="C38">
        <v>132803.34000000003</v>
      </c>
      <c r="D38">
        <v>165563.13</v>
      </c>
      <c r="E38">
        <v>273165.26</v>
      </c>
      <c r="F38">
        <v>227226.97999999995</v>
      </c>
      <c r="G38">
        <v>798758.71</v>
      </c>
    </row>
    <row r="39" spans="1:7" x14ac:dyDescent="0.2">
      <c r="A39" t="s">
        <v>134</v>
      </c>
      <c r="B39" t="s">
        <v>135</v>
      </c>
      <c r="C39">
        <v>9360.64</v>
      </c>
      <c r="D39">
        <v>10518.51</v>
      </c>
      <c r="E39">
        <v>18071.75</v>
      </c>
      <c r="F39">
        <v>229645.77000000002</v>
      </c>
      <c r="G39">
        <v>267596.67000000004</v>
      </c>
    </row>
    <row r="40" spans="1:7" x14ac:dyDescent="0.2">
      <c r="A40" t="s">
        <v>126</v>
      </c>
      <c r="B40" t="s">
        <v>127</v>
      </c>
      <c r="C40">
        <v>34755.120000000003</v>
      </c>
      <c r="D40">
        <v>11709.820000000002</v>
      </c>
      <c r="E40">
        <v>36811.680000000008</v>
      </c>
      <c r="F40">
        <v>228396.12</v>
      </c>
      <c r="G40">
        <v>311672.74</v>
      </c>
    </row>
    <row r="41" spans="1:7" x14ac:dyDescent="0.2">
      <c r="A41" t="s">
        <v>128</v>
      </c>
      <c r="B41" t="s">
        <v>129</v>
      </c>
      <c r="C41">
        <v>3197.7800000000007</v>
      </c>
      <c r="D41">
        <v>1351.6299999999997</v>
      </c>
      <c r="E41">
        <v>2524.8399999999997</v>
      </c>
      <c r="F41">
        <v>6168.5900000000011</v>
      </c>
      <c r="G41">
        <v>13242.84</v>
      </c>
    </row>
    <row r="42" spans="1:7" x14ac:dyDescent="0.2">
      <c r="A42" t="s">
        <v>17</v>
      </c>
      <c r="B42" t="s">
        <v>97</v>
      </c>
      <c r="C42">
        <v>498316.08000000007</v>
      </c>
      <c r="D42">
        <v>533761.83000000007</v>
      </c>
      <c r="E42">
        <v>912643.17000000016</v>
      </c>
      <c r="F42">
        <v>518063.22000000003</v>
      </c>
      <c r="G42">
        <v>2462784.3000000003</v>
      </c>
    </row>
    <row r="43" spans="1:7" x14ac:dyDescent="0.2">
      <c r="A43" t="s">
        <v>18</v>
      </c>
      <c r="B43" t="s">
        <v>98</v>
      </c>
      <c r="C43">
        <v>85720.319999999992</v>
      </c>
      <c r="D43">
        <v>179327.27999999997</v>
      </c>
      <c r="E43">
        <v>183087.11999999997</v>
      </c>
      <c r="F43">
        <v>215522.83000000002</v>
      </c>
      <c r="G43">
        <v>663657.55000000005</v>
      </c>
    </row>
    <row r="44" spans="1:7" x14ac:dyDescent="0.2">
      <c r="A44" t="s">
        <v>58</v>
      </c>
      <c r="B44" t="s">
        <v>99</v>
      </c>
      <c r="C44">
        <v>11178.039999999999</v>
      </c>
      <c r="D44">
        <v>23022.789999999997</v>
      </c>
      <c r="E44">
        <v>52032.889999999992</v>
      </c>
      <c r="F44">
        <v>126962.56999999999</v>
      </c>
      <c r="G44">
        <v>213196.28999999998</v>
      </c>
    </row>
    <row r="45" spans="1:7" x14ac:dyDescent="0.2">
      <c r="A45" t="s">
        <v>106</v>
      </c>
      <c r="B45" t="s">
        <v>100</v>
      </c>
      <c r="C45">
        <v>190152.72000000003</v>
      </c>
      <c r="D45">
        <v>230440.19999999998</v>
      </c>
      <c r="E45">
        <v>220023.38999999996</v>
      </c>
      <c r="F45">
        <v>2452279.2799999993</v>
      </c>
      <c r="G45">
        <v>3092895.5899999994</v>
      </c>
    </row>
    <row r="46" spans="1:7" x14ac:dyDescent="0.2">
      <c r="A46" t="s">
        <v>0</v>
      </c>
      <c r="C46">
        <v>6329988.8200000003</v>
      </c>
      <c r="D46">
        <v>6957908.5799999991</v>
      </c>
      <c r="E46">
        <v>10065613.119999999</v>
      </c>
      <c r="F46">
        <v>29411526.920000002</v>
      </c>
      <c r="G46">
        <v>52765037.439999998</v>
      </c>
    </row>
    <row r="49" spans="3:3" x14ac:dyDescent="0.2">
      <c r="C49" s="1"/>
    </row>
  </sheetData>
  <conditionalFormatting sqref="D4">
    <cfRule type="cellIs" dxfId="8" priority="3" operator="notEqual">
      <formula>0</formula>
    </cfRule>
  </conditionalFormatting>
  <pageMargins left="0.7" right="0.7" top="0.75" bottom="0.75" header="0.3" footer="0.3"/>
  <pageSetup scale="8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Q47"/>
  <sheetViews>
    <sheetView showGridLines="0" zoomScaleNormal="100" workbookViewId="0">
      <pane xSplit="1" ySplit="3" topLeftCell="B4" activePane="bottomRight" state="frozen"/>
      <selection pane="topRight" activeCell="B1" sqref="B1"/>
      <selection pane="bottomLeft" activeCell="A8" sqref="A8"/>
      <selection pane="bottomRight"/>
    </sheetView>
  </sheetViews>
  <sheetFormatPr defaultColWidth="9.140625" defaultRowHeight="12.75" x14ac:dyDescent="0.2"/>
  <cols>
    <col min="1" max="1" width="34.42578125" style="8" bestFit="1" customWidth="1"/>
    <col min="2" max="17" width="14.28515625" style="8" customWidth="1"/>
    <col min="18" max="16384" width="9.140625" style="8"/>
  </cols>
  <sheetData>
    <row r="1" spans="1:17" x14ac:dyDescent="0.2">
      <c r="A1" s="7" t="s">
        <v>25</v>
      </c>
    </row>
    <row r="2" spans="1:17" x14ac:dyDescent="0.2">
      <c r="A2" s="8" t="s">
        <v>156</v>
      </c>
      <c r="B2" s="25" t="s">
        <v>23</v>
      </c>
      <c r="C2" s="25"/>
      <c r="D2" s="25"/>
      <c r="E2" s="25"/>
      <c r="F2" s="26" t="s">
        <v>21</v>
      </c>
      <c r="G2" s="26"/>
      <c r="H2" s="26"/>
      <c r="I2" s="27"/>
      <c r="J2" s="26" t="s">
        <v>22</v>
      </c>
      <c r="K2" s="26"/>
      <c r="L2" s="26"/>
      <c r="M2" s="27"/>
      <c r="N2" s="26" t="s">
        <v>24</v>
      </c>
      <c r="O2" s="26"/>
      <c r="P2" s="26"/>
      <c r="Q2" s="27"/>
    </row>
    <row r="3" spans="1:17" ht="38.25" x14ac:dyDescent="0.2">
      <c r="A3" s="9" t="s">
        <v>54</v>
      </c>
      <c r="B3" s="10" t="s">
        <v>50</v>
      </c>
      <c r="C3" s="10" t="s">
        <v>52</v>
      </c>
      <c r="D3" s="10" t="s">
        <v>51</v>
      </c>
      <c r="E3" s="10" t="s">
        <v>53</v>
      </c>
      <c r="F3" s="10" t="s">
        <v>50</v>
      </c>
      <c r="G3" s="10" t="s">
        <v>52</v>
      </c>
      <c r="H3" s="10" t="s">
        <v>51</v>
      </c>
      <c r="I3" s="10" t="s">
        <v>53</v>
      </c>
      <c r="J3" s="10" t="s">
        <v>50</v>
      </c>
      <c r="K3" s="10" t="s">
        <v>52</v>
      </c>
      <c r="L3" s="10" t="s">
        <v>51</v>
      </c>
      <c r="M3" s="10" t="s">
        <v>53</v>
      </c>
      <c r="N3" s="10" t="s">
        <v>50</v>
      </c>
      <c r="O3" s="10" t="s">
        <v>52</v>
      </c>
      <c r="P3" s="10" t="s">
        <v>51</v>
      </c>
      <c r="Q3" s="10" t="s">
        <v>53</v>
      </c>
    </row>
    <row r="4" spans="1:17" x14ac:dyDescent="0.2">
      <c r="A4" s="11" t="s">
        <v>26</v>
      </c>
      <c r="B4" s="12">
        <v>4735.6099999999997</v>
      </c>
      <c r="C4" s="13">
        <v>0</v>
      </c>
      <c r="D4" s="14"/>
      <c r="E4" s="15"/>
      <c r="F4" s="12">
        <v>39380.82</v>
      </c>
      <c r="G4" s="13">
        <v>0</v>
      </c>
      <c r="H4" s="14"/>
      <c r="I4" s="15"/>
      <c r="J4" s="12">
        <v>16801.11</v>
      </c>
      <c r="K4" s="13">
        <v>0</v>
      </c>
      <c r="L4" s="14"/>
      <c r="M4" s="15"/>
      <c r="N4" s="12">
        <v>120698.45</v>
      </c>
      <c r="O4" s="13">
        <v>0</v>
      </c>
      <c r="P4" s="14"/>
      <c r="Q4" s="15"/>
    </row>
    <row r="5" spans="1:17" x14ac:dyDescent="0.2">
      <c r="A5" s="11" t="s">
        <v>27</v>
      </c>
      <c r="B5" s="12">
        <v>4197.2299999999996</v>
      </c>
      <c r="C5" s="13">
        <v>0</v>
      </c>
      <c r="D5" s="14"/>
      <c r="E5" s="15"/>
      <c r="F5" s="12">
        <v>45770.43</v>
      </c>
      <c r="G5" s="13">
        <v>0</v>
      </c>
      <c r="H5" s="14"/>
      <c r="I5" s="15"/>
      <c r="J5" s="12">
        <v>14151.54</v>
      </c>
      <c r="K5" s="13">
        <v>0</v>
      </c>
      <c r="L5" s="14"/>
      <c r="M5" s="15"/>
      <c r="N5" s="12">
        <v>196474.26</v>
      </c>
      <c r="O5" s="13">
        <v>0</v>
      </c>
      <c r="P5" s="14"/>
      <c r="Q5" s="15"/>
    </row>
    <row r="6" spans="1:17" x14ac:dyDescent="0.2">
      <c r="A6" s="11" t="s">
        <v>28</v>
      </c>
      <c r="B6" s="12">
        <v>1082.03</v>
      </c>
      <c r="C6" s="13">
        <v>0</v>
      </c>
      <c r="D6" s="14"/>
      <c r="E6" s="15"/>
      <c r="F6" s="12">
        <v>53716.76</v>
      </c>
      <c r="G6" s="13">
        <v>0</v>
      </c>
      <c r="H6" s="14"/>
      <c r="I6" s="15"/>
      <c r="J6" s="12">
        <v>10466.620000000001</v>
      </c>
      <c r="K6" s="13">
        <v>0</v>
      </c>
      <c r="L6" s="14"/>
      <c r="M6" s="15"/>
      <c r="N6" s="12">
        <v>13161.32</v>
      </c>
      <c r="O6" s="13">
        <v>0</v>
      </c>
      <c r="P6" s="14"/>
      <c r="Q6" s="15"/>
    </row>
    <row r="7" spans="1:17" x14ac:dyDescent="0.2">
      <c r="A7" s="11" t="s">
        <v>29</v>
      </c>
      <c r="B7" s="12">
        <v>13282.26</v>
      </c>
      <c r="C7" s="13">
        <v>0</v>
      </c>
      <c r="D7" s="14"/>
      <c r="E7" s="15"/>
      <c r="F7" s="12">
        <v>23113.78</v>
      </c>
      <c r="G7" s="13">
        <v>0</v>
      </c>
      <c r="H7" s="14"/>
      <c r="I7" s="15"/>
      <c r="J7" s="12">
        <v>27306.34</v>
      </c>
      <c r="K7" s="13">
        <v>0</v>
      </c>
      <c r="L7" s="14"/>
      <c r="M7" s="15"/>
      <c r="N7" s="12">
        <v>33318.480000000003</v>
      </c>
      <c r="O7" s="13">
        <v>0</v>
      </c>
      <c r="P7" s="14"/>
      <c r="Q7" s="15"/>
    </row>
    <row r="8" spans="1:17" x14ac:dyDescent="0.2">
      <c r="A8" s="11" t="s">
        <v>63</v>
      </c>
      <c r="B8" s="12">
        <v>7.45</v>
      </c>
      <c r="C8" s="13">
        <v>0</v>
      </c>
      <c r="D8" s="14"/>
      <c r="E8" s="15"/>
      <c r="F8" s="12">
        <v>0</v>
      </c>
      <c r="G8" s="13">
        <v>0</v>
      </c>
      <c r="H8" s="14"/>
      <c r="I8" s="15"/>
      <c r="J8" s="12">
        <v>0</v>
      </c>
      <c r="K8" s="13">
        <v>0</v>
      </c>
      <c r="L8" s="14"/>
      <c r="M8" s="15"/>
      <c r="N8" s="12">
        <v>0</v>
      </c>
      <c r="O8" s="13">
        <v>0</v>
      </c>
      <c r="P8" s="14"/>
      <c r="Q8" s="15"/>
    </row>
    <row r="9" spans="1:17" x14ac:dyDescent="0.2">
      <c r="A9" s="11" t="s">
        <v>30</v>
      </c>
      <c r="B9" s="12">
        <v>25333.61</v>
      </c>
      <c r="C9" s="13">
        <v>0</v>
      </c>
      <c r="D9" s="14"/>
      <c r="E9" s="15"/>
      <c r="F9" s="12">
        <v>42243.67</v>
      </c>
      <c r="G9" s="13">
        <v>0</v>
      </c>
      <c r="H9" s="14"/>
      <c r="I9" s="15"/>
      <c r="J9" s="12">
        <v>48004.03</v>
      </c>
      <c r="K9" s="13">
        <v>0</v>
      </c>
      <c r="L9" s="14"/>
      <c r="M9" s="15"/>
      <c r="N9" s="12">
        <v>31919.84</v>
      </c>
      <c r="O9" s="13">
        <v>0</v>
      </c>
      <c r="P9" s="14"/>
      <c r="Q9" s="15"/>
    </row>
    <row r="10" spans="1:17" x14ac:dyDescent="0.2">
      <c r="A10" s="11" t="s">
        <v>31</v>
      </c>
      <c r="B10" s="12">
        <v>29506.87</v>
      </c>
      <c r="C10" s="13">
        <v>0</v>
      </c>
      <c r="D10" s="14"/>
      <c r="E10" s="15"/>
      <c r="F10" s="12">
        <v>24543.72</v>
      </c>
      <c r="G10" s="13">
        <v>0</v>
      </c>
      <c r="H10" s="14"/>
      <c r="I10" s="15"/>
      <c r="J10" s="12">
        <v>48148.2</v>
      </c>
      <c r="K10" s="13">
        <v>0</v>
      </c>
      <c r="L10" s="14"/>
      <c r="M10" s="15"/>
      <c r="N10" s="12">
        <v>7750.79</v>
      </c>
      <c r="O10" s="13">
        <v>0</v>
      </c>
      <c r="P10" s="14"/>
      <c r="Q10" s="15"/>
    </row>
    <row r="11" spans="1:17" x14ac:dyDescent="0.2">
      <c r="A11" s="11" t="s">
        <v>71</v>
      </c>
      <c r="B11" s="12">
        <v>0</v>
      </c>
      <c r="C11" s="13">
        <v>0</v>
      </c>
      <c r="D11" s="14"/>
      <c r="E11" s="15"/>
      <c r="F11" s="12">
        <v>57295.49</v>
      </c>
      <c r="G11" s="13">
        <v>0</v>
      </c>
      <c r="H11" s="14"/>
      <c r="I11" s="15"/>
      <c r="J11" s="12">
        <v>9226.6</v>
      </c>
      <c r="K11" s="13">
        <v>0</v>
      </c>
      <c r="L11" s="14"/>
      <c r="M11" s="15"/>
      <c r="N11" s="12">
        <v>7620.58</v>
      </c>
      <c r="O11" s="13">
        <v>0</v>
      </c>
      <c r="P11" s="14"/>
      <c r="Q11" s="15"/>
    </row>
    <row r="12" spans="1:17" x14ac:dyDescent="0.2">
      <c r="A12" s="11" t="s">
        <v>32</v>
      </c>
      <c r="B12" s="12">
        <v>86425.41</v>
      </c>
      <c r="C12" s="13">
        <v>0</v>
      </c>
      <c r="D12" s="14"/>
      <c r="E12" s="15"/>
      <c r="F12" s="12">
        <v>67040.59</v>
      </c>
      <c r="G12" s="13">
        <v>0</v>
      </c>
      <c r="H12" s="14"/>
      <c r="I12" s="15"/>
      <c r="J12" s="12">
        <v>165739.4</v>
      </c>
      <c r="K12" s="13">
        <v>0</v>
      </c>
      <c r="L12" s="14"/>
      <c r="M12" s="15"/>
      <c r="N12" s="12">
        <v>168493.2</v>
      </c>
      <c r="O12" s="13">
        <v>0</v>
      </c>
      <c r="P12" s="14"/>
      <c r="Q12" s="15"/>
    </row>
    <row r="13" spans="1:17" x14ac:dyDescent="0.2">
      <c r="A13" s="11" t="s">
        <v>33</v>
      </c>
      <c r="B13" s="12">
        <v>2414.31</v>
      </c>
      <c r="C13" s="13">
        <v>0</v>
      </c>
      <c r="D13" s="14"/>
      <c r="E13" s="15"/>
      <c r="F13" s="12">
        <v>3446.43</v>
      </c>
      <c r="G13" s="13">
        <v>0</v>
      </c>
      <c r="H13" s="14"/>
      <c r="I13" s="15"/>
      <c r="J13" s="12">
        <v>8710.0400000000009</v>
      </c>
      <c r="K13" s="13">
        <v>0</v>
      </c>
      <c r="L13" s="14"/>
      <c r="M13" s="15"/>
      <c r="N13" s="12">
        <v>593.27</v>
      </c>
      <c r="O13" s="13">
        <v>0</v>
      </c>
      <c r="P13" s="14"/>
      <c r="Q13" s="15"/>
    </row>
    <row r="14" spans="1:17" x14ac:dyDescent="0.2">
      <c r="A14" s="11" t="s">
        <v>34</v>
      </c>
      <c r="B14" s="12">
        <v>37335.11</v>
      </c>
      <c r="C14" s="13">
        <v>0</v>
      </c>
      <c r="D14" s="14"/>
      <c r="E14" s="15"/>
      <c r="F14" s="12">
        <v>113972.24</v>
      </c>
      <c r="G14" s="13">
        <v>0</v>
      </c>
      <c r="H14" s="14"/>
      <c r="I14" s="15"/>
      <c r="J14" s="12">
        <v>182224.67</v>
      </c>
      <c r="K14" s="13">
        <v>0</v>
      </c>
      <c r="L14" s="14"/>
      <c r="M14" s="15"/>
      <c r="N14" s="12">
        <v>84466.79</v>
      </c>
      <c r="O14" s="13">
        <v>0</v>
      </c>
      <c r="P14" s="14"/>
      <c r="Q14" s="15"/>
    </row>
    <row r="15" spans="1:17" x14ac:dyDescent="0.2">
      <c r="A15" s="11" t="s">
        <v>108</v>
      </c>
      <c r="B15" s="12">
        <v>5759.59</v>
      </c>
      <c r="C15" s="13">
        <v>0</v>
      </c>
      <c r="D15" s="14"/>
      <c r="E15" s="15"/>
      <c r="F15" s="12">
        <v>1857.77</v>
      </c>
      <c r="G15" s="13">
        <v>0</v>
      </c>
      <c r="H15" s="14"/>
      <c r="I15" s="15"/>
      <c r="J15" s="12">
        <v>3523.69</v>
      </c>
      <c r="K15" s="13">
        <v>0</v>
      </c>
      <c r="L15" s="14"/>
      <c r="M15" s="15"/>
      <c r="N15" s="12">
        <v>11968.26</v>
      </c>
      <c r="O15" s="13">
        <v>0</v>
      </c>
      <c r="P15" s="14"/>
      <c r="Q15" s="15"/>
    </row>
    <row r="16" spans="1:17" x14ac:dyDescent="0.2">
      <c r="A16" s="11" t="s">
        <v>35</v>
      </c>
      <c r="B16" s="12">
        <v>1322.65</v>
      </c>
      <c r="C16" s="13">
        <v>0</v>
      </c>
      <c r="D16" s="14"/>
      <c r="E16" s="15"/>
      <c r="F16" s="12">
        <v>0</v>
      </c>
      <c r="G16" s="13">
        <v>0</v>
      </c>
      <c r="H16" s="14"/>
      <c r="I16" s="15"/>
      <c r="J16" s="12">
        <v>0</v>
      </c>
      <c r="K16" s="13">
        <v>0</v>
      </c>
      <c r="L16" s="14"/>
      <c r="M16" s="15"/>
      <c r="N16" s="12">
        <v>0</v>
      </c>
      <c r="O16" s="13">
        <v>0</v>
      </c>
      <c r="P16" s="14"/>
      <c r="Q16" s="15"/>
    </row>
    <row r="17" spans="1:17" x14ac:dyDescent="0.2">
      <c r="A17" s="11" t="s">
        <v>109</v>
      </c>
      <c r="B17" s="12">
        <v>678.95</v>
      </c>
      <c r="C17" s="13">
        <v>0</v>
      </c>
      <c r="D17" s="14"/>
      <c r="E17" s="15"/>
      <c r="F17" s="12">
        <v>344.49</v>
      </c>
      <c r="G17" s="13">
        <v>0</v>
      </c>
      <c r="H17" s="14"/>
      <c r="I17" s="15"/>
      <c r="J17" s="12">
        <v>1144.95</v>
      </c>
      <c r="K17" s="13">
        <v>0</v>
      </c>
      <c r="L17" s="14"/>
      <c r="M17" s="15"/>
      <c r="N17" s="12">
        <v>12393.54</v>
      </c>
      <c r="O17" s="13">
        <v>0</v>
      </c>
      <c r="P17" s="14"/>
      <c r="Q17" s="15"/>
    </row>
    <row r="18" spans="1:17" x14ac:dyDescent="0.2">
      <c r="A18" s="11" t="s">
        <v>36</v>
      </c>
      <c r="B18" s="12">
        <v>11895.33</v>
      </c>
      <c r="C18" s="13">
        <v>0</v>
      </c>
      <c r="D18" s="14"/>
      <c r="E18" s="15"/>
      <c r="F18" s="12">
        <v>17916.650000000001</v>
      </c>
      <c r="G18" s="13">
        <v>0</v>
      </c>
      <c r="H18" s="14"/>
      <c r="I18" s="15"/>
      <c r="J18" s="12">
        <v>24452.21</v>
      </c>
      <c r="K18" s="13">
        <v>0</v>
      </c>
      <c r="L18" s="14"/>
      <c r="M18" s="15"/>
      <c r="N18" s="12">
        <v>143698.09</v>
      </c>
      <c r="O18" s="13">
        <v>0</v>
      </c>
      <c r="P18" s="14"/>
      <c r="Q18" s="15"/>
    </row>
    <row r="19" spans="1:17" x14ac:dyDescent="0.2">
      <c r="A19" s="11" t="s">
        <v>64</v>
      </c>
      <c r="B19" s="12">
        <v>6859.41</v>
      </c>
      <c r="C19" s="13">
        <v>0</v>
      </c>
      <c r="D19" s="14"/>
      <c r="E19" s="15"/>
      <c r="F19" s="12">
        <v>49464.62</v>
      </c>
      <c r="G19" s="13">
        <v>0</v>
      </c>
      <c r="H19" s="14"/>
      <c r="I19" s="15"/>
      <c r="J19" s="12">
        <v>17748.11</v>
      </c>
      <c r="K19" s="13">
        <v>0</v>
      </c>
      <c r="L19" s="14"/>
      <c r="M19" s="15"/>
      <c r="N19" s="12">
        <v>173177.84</v>
      </c>
      <c r="O19" s="13">
        <v>0</v>
      </c>
      <c r="P19" s="14"/>
      <c r="Q19" s="15"/>
    </row>
    <row r="20" spans="1:17" x14ac:dyDescent="0.2">
      <c r="A20" s="11" t="s">
        <v>37</v>
      </c>
      <c r="B20" s="12">
        <v>55030.99</v>
      </c>
      <c r="C20" s="13">
        <v>0</v>
      </c>
      <c r="D20" s="14"/>
      <c r="E20" s="15"/>
      <c r="F20" s="12">
        <v>204364.21</v>
      </c>
      <c r="G20" s="13">
        <v>0</v>
      </c>
      <c r="H20" s="14"/>
      <c r="I20" s="15"/>
      <c r="J20" s="12">
        <v>102797.82</v>
      </c>
      <c r="K20" s="13">
        <v>0</v>
      </c>
      <c r="L20" s="14"/>
      <c r="M20" s="15"/>
      <c r="N20" s="12">
        <v>693433.56</v>
      </c>
      <c r="O20" s="13">
        <v>0</v>
      </c>
      <c r="P20" s="14"/>
      <c r="Q20" s="15"/>
    </row>
    <row r="21" spans="1:17" x14ac:dyDescent="0.2">
      <c r="A21" s="11" t="s">
        <v>110</v>
      </c>
      <c r="B21" s="12">
        <v>49410.7</v>
      </c>
      <c r="C21" s="13">
        <v>0</v>
      </c>
      <c r="D21" s="14"/>
      <c r="E21" s="15"/>
      <c r="F21" s="12">
        <v>327040.34999999998</v>
      </c>
      <c r="G21" s="13">
        <v>0</v>
      </c>
      <c r="H21" s="14"/>
      <c r="I21" s="15"/>
      <c r="J21" s="12">
        <v>116131.06</v>
      </c>
      <c r="K21" s="13">
        <v>0</v>
      </c>
      <c r="L21" s="14"/>
      <c r="M21" s="15"/>
      <c r="N21" s="12">
        <v>82872.039999999994</v>
      </c>
      <c r="O21" s="13">
        <v>0</v>
      </c>
      <c r="P21" s="14"/>
      <c r="Q21" s="15"/>
    </row>
    <row r="22" spans="1:17" x14ac:dyDescent="0.2">
      <c r="A22" s="11" t="s">
        <v>38</v>
      </c>
      <c r="B22" s="12">
        <v>11370.84</v>
      </c>
      <c r="C22" s="13">
        <v>0</v>
      </c>
      <c r="D22" s="14"/>
      <c r="E22" s="15"/>
      <c r="F22" s="12">
        <v>48168.24</v>
      </c>
      <c r="G22" s="13">
        <v>0</v>
      </c>
      <c r="H22" s="14"/>
      <c r="I22" s="15"/>
      <c r="J22" s="12">
        <v>29207.51</v>
      </c>
      <c r="K22" s="13">
        <v>0</v>
      </c>
      <c r="L22" s="14"/>
      <c r="M22" s="15"/>
      <c r="N22" s="12">
        <v>26775.07</v>
      </c>
      <c r="O22" s="13">
        <v>0</v>
      </c>
      <c r="P22" s="14"/>
      <c r="Q22" s="15"/>
    </row>
    <row r="23" spans="1:17" x14ac:dyDescent="0.2">
      <c r="A23" s="11" t="s">
        <v>65</v>
      </c>
      <c r="B23" s="12">
        <v>6293.51</v>
      </c>
      <c r="C23" s="13">
        <v>0</v>
      </c>
      <c r="D23" s="14"/>
      <c r="E23" s="15"/>
      <c r="F23" s="12">
        <v>52079.21</v>
      </c>
      <c r="G23" s="13">
        <v>0</v>
      </c>
      <c r="H23" s="14"/>
      <c r="I23" s="15"/>
      <c r="J23" s="12">
        <v>28085.35</v>
      </c>
      <c r="K23" s="13">
        <v>0</v>
      </c>
      <c r="L23" s="14"/>
      <c r="M23" s="15"/>
      <c r="N23" s="12">
        <v>169965.02</v>
      </c>
      <c r="O23" s="13">
        <v>0</v>
      </c>
      <c r="P23" s="14"/>
      <c r="Q23" s="15"/>
    </row>
    <row r="24" spans="1:17" x14ac:dyDescent="0.2">
      <c r="A24" s="11" t="s">
        <v>39</v>
      </c>
      <c r="B24" s="12">
        <v>173663.93</v>
      </c>
      <c r="C24" s="13">
        <v>0</v>
      </c>
      <c r="D24" s="14"/>
      <c r="E24" s="15"/>
      <c r="F24" s="12">
        <v>134462.37</v>
      </c>
      <c r="G24" s="13">
        <v>0</v>
      </c>
      <c r="H24" s="14"/>
      <c r="I24" s="15"/>
      <c r="J24" s="12">
        <v>131032.31</v>
      </c>
      <c r="K24" s="13">
        <v>0</v>
      </c>
      <c r="L24" s="14"/>
      <c r="M24" s="15"/>
      <c r="N24" s="12">
        <v>212244.23</v>
      </c>
      <c r="O24" s="13">
        <v>0</v>
      </c>
      <c r="P24" s="14"/>
      <c r="Q24" s="15"/>
    </row>
    <row r="25" spans="1:17" x14ac:dyDescent="0.2">
      <c r="A25" s="11" t="s">
        <v>40</v>
      </c>
      <c r="B25" s="12">
        <v>7303.15</v>
      </c>
      <c r="C25" s="13">
        <v>0</v>
      </c>
      <c r="D25" s="14"/>
      <c r="E25" s="15"/>
      <c r="F25" s="12">
        <v>30151.88</v>
      </c>
      <c r="G25" s="13">
        <v>0</v>
      </c>
      <c r="H25" s="14"/>
      <c r="I25" s="15"/>
      <c r="J25" s="12">
        <v>23869.13</v>
      </c>
      <c r="K25" s="13">
        <v>0</v>
      </c>
      <c r="L25" s="14"/>
      <c r="M25" s="15"/>
      <c r="N25" s="12">
        <v>9899.09</v>
      </c>
      <c r="O25" s="13">
        <v>0</v>
      </c>
      <c r="P25" s="14"/>
      <c r="Q25" s="15"/>
    </row>
    <row r="26" spans="1:17" x14ac:dyDescent="0.2">
      <c r="A26" s="11" t="s">
        <v>41</v>
      </c>
      <c r="B26" s="12">
        <v>46295.97</v>
      </c>
      <c r="C26" s="13">
        <v>0</v>
      </c>
      <c r="D26" s="14"/>
      <c r="E26" s="15"/>
      <c r="F26" s="12">
        <v>96448.24</v>
      </c>
      <c r="G26" s="13">
        <v>0</v>
      </c>
      <c r="H26" s="14"/>
      <c r="I26" s="15"/>
      <c r="J26" s="12">
        <v>113376</v>
      </c>
      <c r="K26" s="13">
        <v>0</v>
      </c>
      <c r="L26" s="14"/>
      <c r="M26" s="15"/>
      <c r="N26" s="12">
        <v>556629.48</v>
      </c>
      <c r="O26" s="13">
        <v>0</v>
      </c>
      <c r="P26" s="14"/>
      <c r="Q26" s="15"/>
    </row>
    <row r="27" spans="1:17" x14ac:dyDescent="0.2">
      <c r="A27" s="11" t="s">
        <v>70</v>
      </c>
      <c r="B27" s="12">
        <v>461.47</v>
      </c>
      <c r="C27" s="13">
        <v>0</v>
      </c>
      <c r="D27" s="14"/>
      <c r="E27" s="15"/>
      <c r="F27" s="12">
        <v>1125.96</v>
      </c>
      <c r="G27" s="13">
        <v>0</v>
      </c>
      <c r="H27" s="14"/>
      <c r="I27" s="15"/>
      <c r="J27" s="12">
        <v>2705.36</v>
      </c>
      <c r="K27" s="13">
        <v>0</v>
      </c>
      <c r="L27" s="14"/>
      <c r="M27" s="15"/>
      <c r="N27" s="12">
        <v>13469.49</v>
      </c>
      <c r="O27" s="13">
        <v>0</v>
      </c>
      <c r="P27" s="14"/>
      <c r="Q27" s="15"/>
    </row>
    <row r="28" spans="1:17" x14ac:dyDescent="0.2">
      <c r="A28" s="11" t="s">
        <v>42</v>
      </c>
      <c r="B28" s="12">
        <v>6695.11</v>
      </c>
      <c r="C28" s="13">
        <v>0</v>
      </c>
      <c r="D28" s="14"/>
      <c r="E28" s="15"/>
      <c r="F28" s="12">
        <v>25484.04</v>
      </c>
      <c r="G28" s="13">
        <v>0</v>
      </c>
      <c r="H28" s="14"/>
      <c r="I28" s="15"/>
      <c r="J28" s="12">
        <v>30577.56</v>
      </c>
      <c r="K28" s="13">
        <v>0</v>
      </c>
      <c r="L28" s="14"/>
      <c r="M28" s="15"/>
      <c r="N28" s="12">
        <v>16398.830000000002</v>
      </c>
      <c r="O28" s="13">
        <v>0</v>
      </c>
      <c r="P28" s="14"/>
      <c r="Q28" s="15"/>
    </row>
    <row r="29" spans="1:17" x14ac:dyDescent="0.2">
      <c r="A29" s="11" t="s">
        <v>111</v>
      </c>
      <c r="B29" s="12">
        <v>38447.550000000003</v>
      </c>
      <c r="C29" s="13">
        <v>0</v>
      </c>
      <c r="D29" s="14"/>
      <c r="E29" s="15"/>
      <c r="F29" s="12">
        <v>118822.62</v>
      </c>
      <c r="G29" s="13">
        <v>0</v>
      </c>
      <c r="H29" s="14"/>
      <c r="I29" s="15"/>
      <c r="J29" s="12">
        <v>78484.98</v>
      </c>
      <c r="K29" s="13">
        <v>0</v>
      </c>
      <c r="L29" s="14"/>
      <c r="M29" s="15"/>
      <c r="N29" s="12">
        <v>71149.289999999994</v>
      </c>
      <c r="O29" s="13">
        <v>0</v>
      </c>
      <c r="P29" s="14"/>
      <c r="Q29" s="15"/>
    </row>
    <row r="30" spans="1:17" x14ac:dyDescent="0.2">
      <c r="A30" s="11" t="s">
        <v>112</v>
      </c>
      <c r="B30" s="12">
        <v>0</v>
      </c>
      <c r="C30" s="13">
        <v>0</v>
      </c>
      <c r="D30" s="14"/>
      <c r="E30" s="15"/>
      <c r="F30" s="12">
        <v>0</v>
      </c>
      <c r="G30" s="13">
        <v>0</v>
      </c>
      <c r="H30" s="14"/>
      <c r="I30" s="15"/>
      <c r="J30" s="12">
        <v>16.5</v>
      </c>
      <c r="K30" s="13">
        <v>0</v>
      </c>
      <c r="L30" s="14"/>
      <c r="M30" s="15"/>
      <c r="N30" s="12">
        <v>353.83</v>
      </c>
      <c r="O30" s="13">
        <v>0</v>
      </c>
      <c r="P30" s="14"/>
      <c r="Q30" s="15"/>
    </row>
    <row r="31" spans="1:17" x14ac:dyDescent="0.2">
      <c r="A31" s="11" t="s">
        <v>43</v>
      </c>
      <c r="B31" s="12">
        <v>27872.560000000001</v>
      </c>
      <c r="C31" s="13">
        <v>0</v>
      </c>
      <c r="D31" s="14"/>
      <c r="E31" s="15"/>
      <c r="F31" s="12">
        <v>63134.99</v>
      </c>
      <c r="G31" s="13">
        <v>0</v>
      </c>
      <c r="H31" s="14"/>
      <c r="I31" s="15"/>
      <c r="J31" s="12">
        <v>140738.19</v>
      </c>
      <c r="K31" s="13">
        <v>0</v>
      </c>
      <c r="L31" s="14"/>
      <c r="M31" s="15"/>
      <c r="N31" s="12">
        <v>55074.239999999998</v>
      </c>
      <c r="O31" s="13">
        <v>0</v>
      </c>
      <c r="P31" s="14"/>
      <c r="Q31" s="15"/>
    </row>
    <row r="32" spans="1:17" x14ac:dyDescent="0.2">
      <c r="A32" s="11" t="s">
        <v>44</v>
      </c>
      <c r="B32" s="12">
        <v>1374.22</v>
      </c>
      <c r="C32" s="13">
        <v>0</v>
      </c>
      <c r="D32" s="14"/>
      <c r="E32" s="15"/>
      <c r="F32" s="12">
        <v>4571.09</v>
      </c>
      <c r="G32" s="13">
        <v>0</v>
      </c>
      <c r="H32" s="14"/>
      <c r="I32" s="15"/>
      <c r="J32" s="12">
        <v>5880.45</v>
      </c>
      <c r="K32" s="13">
        <v>0</v>
      </c>
      <c r="L32" s="14"/>
      <c r="M32" s="15"/>
      <c r="N32" s="12">
        <v>46943.28</v>
      </c>
      <c r="O32" s="13">
        <v>0</v>
      </c>
      <c r="P32" s="14"/>
      <c r="Q32" s="15"/>
    </row>
    <row r="33" spans="1:17" x14ac:dyDescent="0.2">
      <c r="A33" s="11" t="s">
        <v>113</v>
      </c>
      <c r="B33" s="12">
        <v>88.36</v>
      </c>
      <c r="C33" s="13">
        <v>0</v>
      </c>
      <c r="D33" s="14"/>
      <c r="E33" s="15"/>
      <c r="F33" s="12">
        <v>1371.14</v>
      </c>
      <c r="G33" s="13">
        <v>0</v>
      </c>
      <c r="H33" s="14"/>
      <c r="I33" s="15"/>
      <c r="J33" s="12">
        <v>416.37</v>
      </c>
      <c r="K33" s="13">
        <v>0</v>
      </c>
      <c r="L33" s="14"/>
      <c r="M33" s="15"/>
      <c r="N33" s="12">
        <v>67088.800000000003</v>
      </c>
      <c r="O33" s="13">
        <v>0</v>
      </c>
      <c r="P33" s="14"/>
      <c r="Q33" s="15"/>
    </row>
    <row r="34" spans="1:17" x14ac:dyDescent="0.2">
      <c r="A34" s="11" t="s">
        <v>114</v>
      </c>
      <c r="B34" s="12">
        <v>8408.2199999999993</v>
      </c>
      <c r="C34" s="13">
        <v>0</v>
      </c>
      <c r="D34" s="14"/>
      <c r="E34" s="15"/>
      <c r="F34" s="12">
        <v>16808.88</v>
      </c>
      <c r="G34" s="13">
        <v>0</v>
      </c>
      <c r="H34" s="14"/>
      <c r="I34" s="15"/>
      <c r="J34" s="12">
        <v>6591.71</v>
      </c>
      <c r="K34" s="13">
        <v>0</v>
      </c>
      <c r="L34" s="14"/>
      <c r="M34" s="15"/>
      <c r="N34" s="12">
        <v>26340.74</v>
      </c>
      <c r="O34" s="13">
        <v>0</v>
      </c>
      <c r="P34" s="14"/>
      <c r="Q34" s="15"/>
    </row>
    <row r="35" spans="1:17" x14ac:dyDescent="0.2">
      <c r="A35" s="11" t="s">
        <v>115</v>
      </c>
      <c r="B35" s="12">
        <v>117895.66</v>
      </c>
      <c r="C35" s="13">
        <v>0</v>
      </c>
      <c r="D35" s="14"/>
      <c r="E35" s="15"/>
      <c r="F35" s="12">
        <v>678363.46</v>
      </c>
      <c r="G35" s="13">
        <v>0</v>
      </c>
      <c r="H35" s="14"/>
      <c r="I35" s="15"/>
      <c r="J35" s="12">
        <v>440825.54</v>
      </c>
      <c r="K35" s="13">
        <v>0</v>
      </c>
      <c r="L35" s="14"/>
      <c r="M35" s="15"/>
      <c r="N35" s="12">
        <v>923538.62</v>
      </c>
      <c r="O35" s="13">
        <v>0</v>
      </c>
      <c r="P35" s="14"/>
      <c r="Q35" s="15"/>
    </row>
    <row r="36" spans="1:17" x14ac:dyDescent="0.2">
      <c r="A36" s="11" t="s">
        <v>45</v>
      </c>
      <c r="B36" s="12">
        <v>19345.48</v>
      </c>
      <c r="C36" s="13">
        <v>0</v>
      </c>
      <c r="D36" s="14"/>
      <c r="E36" s="15"/>
      <c r="F36" s="12">
        <v>66842.13</v>
      </c>
      <c r="G36" s="13">
        <v>0</v>
      </c>
      <c r="H36" s="14"/>
      <c r="I36" s="15"/>
      <c r="J36" s="12">
        <v>59691.13</v>
      </c>
      <c r="K36" s="13">
        <v>0</v>
      </c>
      <c r="L36" s="14"/>
      <c r="M36" s="15"/>
      <c r="N36" s="12">
        <v>35575.99</v>
      </c>
      <c r="O36" s="13">
        <v>0</v>
      </c>
      <c r="P36" s="14"/>
      <c r="Q36" s="15"/>
    </row>
    <row r="37" spans="1:17" x14ac:dyDescent="0.2">
      <c r="A37" s="11" t="s">
        <v>61</v>
      </c>
      <c r="B37" s="12">
        <v>1363.57</v>
      </c>
      <c r="C37" s="13">
        <v>0</v>
      </c>
      <c r="D37" s="14"/>
      <c r="E37" s="15"/>
      <c r="F37" s="12">
        <v>4246.6000000000004</v>
      </c>
      <c r="G37" s="13">
        <v>0</v>
      </c>
      <c r="H37" s="14"/>
      <c r="I37" s="15"/>
      <c r="J37" s="12">
        <v>3948.98</v>
      </c>
      <c r="K37" s="13">
        <v>0</v>
      </c>
      <c r="L37" s="14"/>
      <c r="M37" s="15"/>
      <c r="N37" s="12">
        <v>35954.69</v>
      </c>
      <c r="O37" s="13">
        <v>0</v>
      </c>
      <c r="P37" s="14"/>
      <c r="Q37" s="15"/>
    </row>
    <row r="38" spans="1:17" x14ac:dyDescent="0.2">
      <c r="A38" s="11" t="s">
        <v>116</v>
      </c>
      <c r="B38" s="12">
        <v>5062.78</v>
      </c>
      <c r="C38" s="13">
        <v>0</v>
      </c>
      <c r="D38" s="14"/>
      <c r="E38" s="15"/>
      <c r="F38" s="12">
        <v>4727.5600000000004</v>
      </c>
      <c r="G38" s="13">
        <v>0</v>
      </c>
      <c r="H38" s="14"/>
      <c r="I38" s="15"/>
      <c r="J38" s="12">
        <v>8043.96</v>
      </c>
      <c r="K38" s="13">
        <v>0</v>
      </c>
      <c r="L38" s="14"/>
      <c r="M38" s="15"/>
      <c r="N38" s="12">
        <v>35759.040000000001</v>
      </c>
      <c r="O38" s="13">
        <v>0</v>
      </c>
      <c r="P38" s="14"/>
      <c r="Q38" s="15"/>
    </row>
    <row r="39" spans="1:17" x14ac:dyDescent="0.2">
      <c r="A39" s="11" t="s">
        <v>46</v>
      </c>
      <c r="B39" s="12">
        <v>465.82</v>
      </c>
      <c r="C39" s="13">
        <v>0</v>
      </c>
      <c r="D39" s="14"/>
      <c r="E39" s="15"/>
      <c r="F39" s="12">
        <v>545.69000000000005</v>
      </c>
      <c r="G39" s="13">
        <v>0</v>
      </c>
      <c r="H39" s="14"/>
      <c r="I39" s="15"/>
      <c r="J39" s="12">
        <v>551.72</v>
      </c>
      <c r="K39" s="13">
        <v>0</v>
      </c>
      <c r="L39" s="14"/>
      <c r="M39" s="15"/>
      <c r="N39" s="12">
        <v>965.79</v>
      </c>
      <c r="O39" s="13">
        <v>0</v>
      </c>
      <c r="P39" s="14"/>
      <c r="Q39" s="15"/>
    </row>
    <row r="40" spans="1:17" x14ac:dyDescent="0.2">
      <c r="A40" s="11" t="s">
        <v>47</v>
      </c>
      <c r="B40" s="12">
        <v>72589.759999999995</v>
      </c>
      <c r="C40" s="13">
        <v>0</v>
      </c>
      <c r="D40" s="14"/>
      <c r="E40" s="15"/>
      <c r="F40" s="12">
        <v>215493.5</v>
      </c>
      <c r="G40" s="13">
        <v>0</v>
      </c>
      <c r="H40" s="14"/>
      <c r="I40" s="15"/>
      <c r="J40" s="12">
        <v>199427.65</v>
      </c>
      <c r="K40" s="13">
        <v>0</v>
      </c>
      <c r="L40" s="14"/>
      <c r="M40" s="15"/>
      <c r="N40" s="12">
        <v>81111.03</v>
      </c>
      <c r="O40" s="13">
        <v>0</v>
      </c>
      <c r="P40" s="14"/>
      <c r="Q40" s="15"/>
    </row>
    <row r="41" spans="1:17" x14ac:dyDescent="0.2">
      <c r="A41" s="11" t="s">
        <v>48</v>
      </c>
      <c r="B41" s="12">
        <v>12486.89</v>
      </c>
      <c r="C41" s="13">
        <v>0</v>
      </c>
      <c r="D41" s="14"/>
      <c r="E41" s="15"/>
      <c r="F41" s="12">
        <v>72399.08</v>
      </c>
      <c r="G41" s="13">
        <v>0</v>
      </c>
      <c r="H41" s="14"/>
      <c r="I41" s="15"/>
      <c r="J41" s="12">
        <v>40007.57</v>
      </c>
      <c r="K41" s="13">
        <v>0</v>
      </c>
      <c r="L41" s="14"/>
      <c r="M41" s="15"/>
      <c r="N41" s="12">
        <v>33743.519999999997</v>
      </c>
      <c r="O41" s="13">
        <v>0</v>
      </c>
      <c r="P41" s="14"/>
      <c r="Q41" s="15"/>
    </row>
    <row r="42" spans="1:17" x14ac:dyDescent="0.2">
      <c r="A42" s="11" t="s">
        <v>49</v>
      </c>
      <c r="B42" s="12">
        <v>1628.31</v>
      </c>
      <c r="C42" s="13">
        <v>0</v>
      </c>
      <c r="D42" s="14"/>
      <c r="E42" s="15"/>
      <c r="F42" s="12">
        <v>9294.9</v>
      </c>
      <c r="G42" s="13">
        <v>0</v>
      </c>
      <c r="H42" s="14"/>
      <c r="I42" s="15"/>
      <c r="J42" s="12">
        <v>11370.05</v>
      </c>
      <c r="K42" s="13">
        <v>0</v>
      </c>
      <c r="L42" s="14"/>
      <c r="M42" s="15"/>
      <c r="N42" s="12">
        <v>19878.009999999998</v>
      </c>
      <c r="O42" s="13">
        <v>0</v>
      </c>
      <c r="P42" s="14"/>
      <c r="Q42" s="15"/>
    </row>
    <row r="43" spans="1:17" x14ac:dyDescent="0.2">
      <c r="A43" s="11" t="s">
        <v>117</v>
      </c>
      <c r="B43" s="12">
        <v>27699.57</v>
      </c>
      <c r="C43" s="13">
        <v>0</v>
      </c>
      <c r="D43" s="14"/>
      <c r="E43" s="15"/>
      <c r="F43" s="12">
        <v>93034.69</v>
      </c>
      <c r="G43" s="13">
        <v>0</v>
      </c>
      <c r="H43" s="14"/>
      <c r="I43" s="15"/>
      <c r="J43" s="12">
        <v>48078.75</v>
      </c>
      <c r="K43" s="13">
        <v>0</v>
      </c>
      <c r="L43" s="14"/>
      <c r="M43" s="15"/>
      <c r="N43" s="12">
        <v>383943.27</v>
      </c>
      <c r="O43" s="13">
        <v>0</v>
      </c>
      <c r="P43" s="14"/>
      <c r="Q43" s="15"/>
    </row>
    <row r="44" spans="1:17" x14ac:dyDescent="0.2">
      <c r="A44" s="11" t="s">
        <v>102</v>
      </c>
      <c r="B44" s="18">
        <v>0</v>
      </c>
      <c r="C44" s="19">
        <v>0</v>
      </c>
      <c r="D44" s="20"/>
      <c r="E44" s="21"/>
      <c r="F44" s="18">
        <v>0</v>
      </c>
      <c r="G44" s="19">
        <v>0</v>
      </c>
      <c r="H44" s="20"/>
      <c r="I44" s="21"/>
      <c r="J44" s="18">
        <v>0</v>
      </c>
      <c r="K44" s="19">
        <v>0</v>
      </c>
      <c r="L44" s="20"/>
      <c r="M44" s="21"/>
      <c r="N44" s="18">
        <v>0</v>
      </c>
      <c r="O44" s="19">
        <v>0</v>
      </c>
      <c r="P44" s="20"/>
      <c r="Q44" s="21"/>
    </row>
    <row r="45" spans="1:17" x14ac:dyDescent="0.2">
      <c r="B45" s="16">
        <v>0</v>
      </c>
      <c r="C45" s="24"/>
      <c r="D45" s="24"/>
      <c r="E45" s="24"/>
      <c r="F45" s="16">
        <v>0</v>
      </c>
      <c r="G45" s="24"/>
      <c r="H45" s="24"/>
      <c r="I45" s="24"/>
      <c r="J45" s="16">
        <v>0</v>
      </c>
      <c r="K45" s="24"/>
      <c r="L45" s="24"/>
      <c r="M45" s="24"/>
      <c r="N45" s="16">
        <v>0</v>
      </c>
      <c r="O45" s="24"/>
      <c r="P45" s="24"/>
      <c r="Q45" s="24"/>
    </row>
    <row r="46" spans="1:17" x14ac:dyDescent="0.2">
      <c r="B46" s="17"/>
    </row>
    <row r="47" spans="1:17" x14ac:dyDescent="0.2">
      <c r="B47" s="17"/>
    </row>
  </sheetData>
  <sheetProtection algorithmName="SHA-512" hashValue="4Pzqd2o5i9Xbab5gMAkRDx6156q/pfMelbob2B91agAaVTW2qHIT/N5EMAUtcOoG+VcXvo8B1AGe3Ngms/ZXiQ==" saltValue="VlksdLX7GNQ7ULZ+xOwjVQ==" spinCount="100000" sheet="1" objects="1" scenarios="1"/>
  <sortState ref="A4:A52">
    <sortCondition ref="A4"/>
  </sortState>
  <mergeCells count="4">
    <mergeCell ref="B2:E2"/>
    <mergeCell ref="F2:I2"/>
    <mergeCell ref="J2:M2"/>
    <mergeCell ref="N2:Q2"/>
  </mergeCells>
  <conditionalFormatting sqref="C4:C6 G4:G6 K4:K6 O4:O6 O8:O43 K8:K43 G8:G43 C8:C43">
    <cfRule type="cellIs" dxfId="7" priority="47" operator="notEqual">
      <formula>B4</formula>
    </cfRule>
  </conditionalFormatting>
  <conditionalFormatting sqref="B45">
    <cfRule type="cellIs" dxfId="6" priority="28" operator="notEqual">
      <formula>0</formula>
    </cfRule>
  </conditionalFormatting>
  <conditionalFormatting sqref="C7 G7 K7 O7">
    <cfRule type="cellIs" dxfId="5" priority="11" operator="notEqual">
      <formula>B7</formula>
    </cfRule>
  </conditionalFormatting>
  <conditionalFormatting sqref="O42 K42 G42 C42">
    <cfRule type="cellIs" dxfId="4" priority="9" operator="notEqual">
      <formula>B42</formula>
    </cfRule>
  </conditionalFormatting>
  <conditionalFormatting sqref="O44 K44 G44 C44">
    <cfRule type="cellIs" dxfId="3" priority="7" operator="notEqual">
      <formula>B44</formula>
    </cfRule>
  </conditionalFormatting>
  <conditionalFormatting sqref="F45">
    <cfRule type="cellIs" dxfId="2" priority="6" operator="notEqual">
      <formula>0</formula>
    </cfRule>
  </conditionalFormatting>
  <conditionalFormatting sqref="N45">
    <cfRule type="cellIs" dxfId="1" priority="4" operator="notEqual">
      <formula>0</formula>
    </cfRule>
  </conditionalFormatting>
  <conditionalFormatting sqref="J45">
    <cfRule type="cellIs" dxfId="0" priority="3" operator="notEqual">
      <formula>0</formula>
    </cfRule>
  </conditionalFormatting>
  <pageMargins left="0.7" right="0.7" top="0.75" bottom="0.75" header="0.3" footer="0.3"/>
  <pageSetup orientation="portrait" r:id="rId1"/>
  <headerFooter>
    <oddHeader>&amp;C&amp;14Private Outpatient Directed Payment Report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2">
    <tabColor rgb="FFFF0000"/>
  </sheetPr>
  <dimension ref="A1:P200"/>
  <sheetViews>
    <sheetView topLeftCell="B1" workbookViewId="0">
      <selection activeCell="M1" sqref="M1"/>
    </sheetView>
  </sheetViews>
  <sheetFormatPr defaultRowHeight="12.75" x14ac:dyDescent="0.2"/>
  <cols>
    <col min="1" max="1" width="31.7109375" bestFit="1" customWidth="1"/>
    <col min="2" max="3" width="13.140625" bestFit="1" customWidth="1"/>
    <col min="5" max="5" width="11.140625" bestFit="1" customWidth="1"/>
    <col min="7" max="7" width="13.140625" bestFit="1" customWidth="1"/>
    <col min="8" max="8" width="29.5703125" bestFit="1" customWidth="1"/>
    <col min="9" max="9" width="38.140625" style="22" bestFit="1" customWidth="1"/>
    <col min="10" max="10" width="8.85546875" style="22"/>
  </cols>
  <sheetData>
    <row r="1" spans="1:16" x14ac:dyDescent="0.2">
      <c r="A1" s="11" t="str">
        <f>'ACO Pmt Recon'!A4</f>
        <v>Alta View Hospital</v>
      </c>
      <c r="B1" s="22" t="str">
        <f t="shared" ref="B1:B41" si="0">$G$1</f>
        <v>453998724000</v>
      </c>
      <c r="C1" t="str">
        <f>VLOOKUP(A1,'OP Dollars'!$A$5:$B$91,2,FALSE)</f>
        <v>870269232020</v>
      </c>
      <c r="D1" t="e">
        <f>'OP Dollars'!#REF!</f>
        <v>#REF!</v>
      </c>
      <c r="E1" s="1">
        <f>'ACO Pmt Recon'!B4</f>
        <v>4735.6099999999997</v>
      </c>
      <c r="G1" s="22" t="s">
        <v>141</v>
      </c>
      <c r="H1" s="22" t="s">
        <v>142</v>
      </c>
      <c r="I1" s="22" t="s">
        <v>1</v>
      </c>
      <c r="J1" s="22" t="s">
        <v>72</v>
      </c>
      <c r="M1" t="s">
        <v>141</v>
      </c>
      <c r="N1" t="s">
        <v>95</v>
      </c>
      <c r="O1" t="s">
        <v>155</v>
      </c>
      <c r="P1">
        <v>54736.15</v>
      </c>
    </row>
    <row r="2" spans="1:16" x14ac:dyDescent="0.2">
      <c r="A2" s="11" t="str">
        <f>'ACO Pmt Recon'!A5</f>
        <v>American Fork Hospital</v>
      </c>
      <c r="B2" s="22" t="str">
        <f t="shared" si="0"/>
        <v>453998724000</v>
      </c>
      <c r="C2" t="str">
        <f>VLOOKUP(A2,'OP Dollars'!$A$5:$B$91,2,FALSE)</f>
        <v>870269232212</v>
      </c>
      <c r="D2" t="e">
        <f>'OP Dollars'!#REF!</f>
        <v>#REF!</v>
      </c>
      <c r="E2" s="1">
        <f>'ACO Pmt Recon'!B5</f>
        <v>4197.2299999999996</v>
      </c>
      <c r="G2" s="22" t="s">
        <v>143</v>
      </c>
      <c r="H2" s="22" t="s">
        <v>144</v>
      </c>
      <c r="I2" s="22" t="s">
        <v>2</v>
      </c>
      <c r="J2" s="22" t="s">
        <v>73</v>
      </c>
      <c r="M2" t="s">
        <v>143</v>
      </c>
      <c r="N2" t="s">
        <v>95</v>
      </c>
      <c r="O2" t="s">
        <v>155</v>
      </c>
      <c r="P2">
        <v>532439.59</v>
      </c>
    </row>
    <row r="3" spans="1:16" x14ac:dyDescent="0.2">
      <c r="A3" s="11" t="str">
        <f>'ACO Pmt Recon'!A6</f>
        <v>Ashley Regional Med Cntr</v>
      </c>
      <c r="B3" s="22" t="str">
        <f t="shared" si="0"/>
        <v>453998724000</v>
      </c>
      <c r="C3" t="str">
        <f>VLOOKUP(A3,'OP Dollars'!$A$5:$B$91,2,FALSE)</f>
        <v>621762532020</v>
      </c>
      <c r="D3" t="e">
        <f>'OP Dollars'!#REF!</f>
        <v>#REF!</v>
      </c>
      <c r="E3" s="1">
        <f>'ACO Pmt Recon'!B6</f>
        <v>1082.03</v>
      </c>
      <c r="G3" s="22" t="s">
        <v>145</v>
      </c>
      <c r="H3" s="22" t="s">
        <v>146</v>
      </c>
      <c r="I3" s="22" t="s">
        <v>122</v>
      </c>
      <c r="J3" s="22" t="s">
        <v>123</v>
      </c>
      <c r="M3" t="s">
        <v>145</v>
      </c>
      <c r="N3" t="s">
        <v>95</v>
      </c>
      <c r="O3" t="s">
        <v>155</v>
      </c>
      <c r="P3">
        <v>297659.36</v>
      </c>
    </row>
    <row r="4" spans="1:16" x14ac:dyDescent="0.2">
      <c r="A4" s="11" t="str">
        <f>'ACO Pmt Recon'!A7</f>
        <v>Bear River Valley Hospital</v>
      </c>
      <c r="B4" s="22" t="str">
        <f t="shared" si="0"/>
        <v>453998724000</v>
      </c>
      <c r="C4" t="str">
        <f>VLOOKUP(A4,'OP Dollars'!$A$5:$B$91,2,FALSE)</f>
        <v>870269232291</v>
      </c>
      <c r="D4" t="e">
        <f>'OP Dollars'!#REF!</f>
        <v>#REF!</v>
      </c>
      <c r="E4" s="1">
        <f>'ACO Pmt Recon'!B7</f>
        <v>13282.26</v>
      </c>
      <c r="G4" s="22" t="s">
        <v>147</v>
      </c>
      <c r="H4" s="22" t="s">
        <v>148</v>
      </c>
      <c r="I4" s="22" t="s">
        <v>3</v>
      </c>
      <c r="J4" s="22" t="s">
        <v>74</v>
      </c>
      <c r="M4" t="s">
        <v>147</v>
      </c>
      <c r="N4" t="s">
        <v>95</v>
      </c>
      <c r="O4" t="s">
        <v>155</v>
      </c>
      <c r="P4">
        <v>530880.37</v>
      </c>
    </row>
    <row r="5" spans="1:16" x14ac:dyDescent="0.2">
      <c r="A5" s="11" t="str">
        <f>'ACO Pmt Recon'!A8</f>
        <v>Blue Mountain Hospital</v>
      </c>
      <c r="B5" s="22" t="str">
        <f t="shared" si="0"/>
        <v>453998724000</v>
      </c>
      <c r="C5" t="str">
        <f>VLOOKUP(A5,'OP Dollars'!$A$5:$B$91,2,FALSE)</f>
        <v>200743054001</v>
      </c>
      <c r="D5" t="e">
        <f>'OP Dollars'!#REF!</f>
        <v>#REF!</v>
      </c>
      <c r="E5" s="1">
        <f>'ACO Pmt Recon'!B8</f>
        <v>7.45</v>
      </c>
      <c r="I5" s="22" t="s">
        <v>149</v>
      </c>
      <c r="J5" s="22" t="s">
        <v>150</v>
      </c>
      <c r="M5" t="s">
        <v>141</v>
      </c>
      <c r="N5" t="s">
        <v>81</v>
      </c>
      <c r="O5" t="s">
        <v>155</v>
      </c>
      <c r="P5">
        <v>6866.63</v>
      </c>
    </row>
    <row r="6" spans="1:16" x14ac:dyDescent="0.2">
      <c r="A6" s="11" t="str">
        <f>'ACO Pmt Recon'!A9</f>
        <v>Brigham City Comm Hosp</v>
      </c>
      <c r="B6" s="22" t="str">
        <f t="shared" si="0"/>
        <v>453998724000</v>
      </c>
      <c r="C6" t="str">
        <f>VLOOKUP(A6,'OP Dollars'!$A$5:$B$91,2,FALSE)</f>
        <v>870318837007</v>
      </c>
      <c r="D6" t="e">
        <f>'OP Dollars'!#REF!</f>
        <v>#REF!</v>
      </c>
      <c r="E6" s="1">
        <f>'ACO Pmt Recon'!B9</f>
        <v>25333.61</v>
      </c>
      <c r="I6" s="22" t="s">
        <v>19</v>
      </c>
      <c r="J6" s="22" t="s">
        <v>75</v>
      </c>
      <c r="M6" t="s">
        <v>143</v>
      </c>
      <c r="N6" t="s">
        <v>81</v>
      </c>
      <c r="O6" t="s">
        <v>155</v>
      </c>
      <c r="P6">
        <v>18628.689999999999</v>
      </c>
    </row>
    <row r="7" spans="1:16" x14ac:dyDescent="0.2">
      <c r="A7" s="11" t="str">
        <f>'ACO Pmt Recon'!A10</f>
        <v>Cache Valley Hospital</v>
      </c>
      <c r="B7" s="22" t="str">
        <f t="shared" si="0"/>
        <v>453998724000</v>
      </c>
      <c r="C7" t="str">
        <f>VLOOKUP(A7,'OP Dollars'!$A$5:$B$91,2,FALSE)</f>
        <v>471210615001</v>
      </c>
      <c r="D7" t="e">
        <f>'OP Dollars'!#REF!</f>
        <v>#REF!</v>
      </c>
      <c r="E7" s="1">
        <f>'ACO Pmt Recon'!B10</f>
        <v>29506.87</v>
      </c>
      <c r="G7" s="22"/>
      <c r="H7" s="22"/>
      <c r="I7" s="22" t="s">
        <v>55</v>
      </c>
      <c r="J7" s="22" t="s">
        <v>76</v>
      </c>
      <c r="M7" t="s">
        <v>145</v>
      </c>
      <c r="N7" t="s">
        <v>81</v>
      </c>
      <c r="O7" t="s">
        <v>155</v>
      </c>
      <c r="P7">
        <v>18097.34</v>
      </c>
    </row>
    <row r="8" spans="1:16" x14ac:dyDescent="0.2">
      <c r="A8" s="11" t="str">
        <f>'ACO Pmt Recon'!A11</f>
        <v>Castleview Hospital LLC</v>
      </c>
      <c r="B8" s="22" t="str">
        <f t="shared" si="0"/>
        <v>453998724000</v>
      </c>
      <c r="C8" t="str">
        <f>VLOOKUP(A8,'OP Dollars'!$A$5:$B$91,2,FALSE)</f>
        <v>621762357001</v>
      </c>
      <c r="D8" t="e">
        <f>'OP Dollars'!#REF!</f>
        <v>#REF!</v>
      </c>
      <c r="E8" s="1">
        <f>'ACO Pmt Recon'!B11</f>
        <v>0</v>
      </c>
      <c r="I8" s="22" t="s">
        <v>118</v>
      </c>
      <c r="J8" s="22" t="s">
        <v>119</v>
      </c>
      <c r="M8" t="s">
        <v>147</v>
      </c>
      <c r="N8" t="s">
        <v>81</v>
      </c>
      <c r="O8" t="s">
        <v>155</v>
      </c>
      <c r="P8">
        <v>147567.88</v>
      </c>
    </row>
    <row r="9" spans="1:16" x14ac:dyDescent="0.2">
      <c r="A9" s="11" t="str">
        <f>'ACO Pmt Recon'!A12</f>
        <v>Cedar City Hospital</v>
      </c>
      <c r="B9" s="22" t="str">
        <f t="shared" si="0"/>
        <v>453998724000</v>
      </c>
      <c r="C9" t="str">
        <f>VLOOKUP(A9,'OP Dollars'!$A$5:$B$91,2,FALSE)</f>
        <v>870269232307</v>
      </c>
      <c r="D9" t="e">
        <f>'OP Dollars'!#REF!</f>
        <v>#REF!</v>
      </c>
      <c r="E9" s="1">
        <f>'ACO Pmt Recon'!B12</f>
        <v>86425.41</v>
      </c>
      <c r="I9" s="22" t="s">
        <v>4</v>
      </c>
      <c r="J9" s="22" t="s">
        <v>77</v>
      </c>
      <c r="M9" t="s">
        <v>141</v>
      </c>
      <c r="N9" t="s">
        <v>94</v>
      </c>
      <c r="O9" t="s">
        <v>155</v>
      </c>
      <c r="P9">
        <v>764.33</v>
      </c>
    </row>
    <row r="10" spans="1:16" x14ac:dyDescent="0.2">
      <c r="A10" s="11" t="str">
        <f>'ACO Pmt Recon'!A13</f>
        <v>Central Valley Medical Ctr</v>
      </c>
      <c r="B10" s="22" t="str">
        <f t="shared" si="0"/>
        <v>453998724000</v>
      </c>
      <c r="C10" t="str">
        <f>VLOOKUP(A10,'OP Dollars'!$A$5:$B$91,2,FALSE)</f>
        <v>876000887008</v>
      </c>
      <c r="D10" t="e">
        <f>'OP Dollars'!#REF!</f>
        <v>#REF!</v>
      </c>
      <c r="E10" s="1">
        <f>'ACO Pmt Recon'!B13</f>
        <v>2414.31</v>
      </c>
      <c r="I10" s="22" t="s">
        <v>120</v>
      </c>
      <c r="J10" s="22" t="s">
        <v>121</v>
      </c>
      <c r="M10" t="s">
        <v>143</v>
      </c>
      <c r="N10" t="s">
        <v>94</v>
      </c>
      <c r="O10" t="s">
        <v>155</v>
      </c>
      <c r="P10">
        <v>11340.01</v>
      </c>
    </row>
    <row r="11" spans="1:16" x14ac:dyDescent="0.2">
      <c r="A11" s="11" t="str">
        <f>'ACO Pmt Recon'!A14</f>
        <v>Davis Hospital &amp; Med Cntr</v>
      </c>
      <c r="B11" s="22" t="str">
        <f t="shared" si="0"/>
        <v>453998724000</v>
      </c>
      <c r="C11" t="str">
        <f>VLOOKUP(A11,'OP Dollars'!$A$5:$B$91,2,FALSE)</f>
        <v>680562507001</v>
      </c>
      <c r="D11" t="e">
        <f>'OP Dollars'!#REF!</f>
        <v>#REF!</v>
      </c>
      <c r="E11" s="1">
        <f>'ACO Pmt Recon'!B14</f>
        <v>37335.11</v>
      </c>
      <c r="I11" s="22" t="s">
        <v>5</v>
      </c>
      <c r="J11" s="22" t="s">
        <v>78</v>
      </c>
      <c r="M11" t="s">
        <v>145</v>
      </c>
      <c r="N11" t="s">
        <v>94</v>
      </c>
      <c r="O11" t="s">
        <v>155</v>
      </c>
      <c r="P11">
        <v>7947.19</v>
      </c>
    </row>
    <row r="12" spans="1:16" x14ac:dyDescent="0.2">
      <c r="A12" s="11" t="str">
        <f>'ACO Pmt Recon'!A15</f>
        <v>Delta Community Med Cntr</v>
      </c>
      <c r="B12" s="22" t="str">
        <f t="shared" si="0"/>
        <v>453998724000</v>
      </c>
      <c r="C12" t="str">
        <f>VLOOKUP(A12,'OP Dollars'!$A$5:$B$91,2,FALSE)</f>
        <v>870269232257</v>
      </c>
      <c r="D12" t="e">
        <f>'OP Dollars'!#REF!</f>
        <v>#REF!</v>
      </c>
      <c r="E12" s="1">
        <f>'ACO Pmt Recon'!B15</f>
        <v>5759.59</v>
      </c>
      <c r="I12" s="22" t="s">
        <v>6</v>
      </c>
      <c r="J12" s="22" t="s">
        <v>79</v>
      </c>
      <c r="M12" t="s">
        <v>147</v>
      </c>
      <c r="N12" t="s">
        <v>94</v>
      </c>
      <c r="O12" t="s">
        <v>155</v>
      </c>
      <c r="P12">
        <v>22696.92</v>
      </c>
    </row>
    <row r="13" spans="1:16" x14ac:dyDescent="0.2">
      <c r="A13" s="11" t="str">
        <f>'ACO Pmt Recon'!A16</f>
        <v>Dixie Medical Center</v>
      </c>
      <c r="B13" s="22" t="str">
        <f t="shared" si="0"/>
        <v>453998724000</v>
      </c>
      <c r="C13" t="str">
        <f>VLOOKUP(A13,'OP Dollars'!$A$5:$B$91,2,FALSE)</f>
        <v>870269232261</v>
      </c>
      <c r="D13" t="e">
        <f>'OP Dollars'!#REF!</f>
        <v>#REF!</v>
      </c>
      <c r="E13" s="1">
        <f>'ACO Pmt Recon'!B16</f>
        <v>1322.65</v>
      </c>
      <c r="I13" s="22" t="s">
        <v>132</v>
      </c>
      <c r="J13" s="22" t="s">
        <v>133</v>
      </c>
      <c r="M13" t="s">
        <v>141</v>
      </c>
      <c r="N13" t="s">
        <v>93</v>
      </c>
      <c r="O13" t="s">
        <v>155</v>
      </c>
      <c r="P13">
        <v>0</v>
      </c>
    </row>
    <row r="14" spans="1:16" x14ac:dyDescent="0.2">
      <c r="A14" s="11" t="str">
        <f>'ACO Pmt Recon'!A17</f>
        <v>Fillmore Hospital</v>
      </c>
      <c r="B14" s="22" t="str">
        <f t="shared" si="0"/>
        <v>453998724000</v>
      </c>
      <c r="C14" t="str">
        <f>VLOOKUP(A14,'OP Dollars'!$A$5:$B$91,2,FALSE)</f>
        <v>870269232180</v>
      </c>
      <c r="D14" t="e">
        <f>'OP Dollars'!#REF!</f>
        <v>#REF!</v>
      </c>
      <c r="E14" s="1">
        <f>'ACO Pmt Recon'!B17</f>
        <v>678.95</v>
      </c>
      <c r="I14" s="22" t="s">
        <v>151</v>
      </c>
      <c r="J14" s="22" t="s">
        <v>152</v>
      </c>
      <c r="M14" t="s">
        <v>143</v>
      </c>
      <c r="N14" t="s">
        <v>93</v>
      </c>
      <c r="O14" t="s">
        <v>155</v>
      </c>
      <c r="P14">
        <v>921.83</v>
      </c>
    </row>
    <row r="15" spans="1:16" x14ac:dyDescent="0.2">
      <c r="A15" s="11" t="str">
        <f>'ACO Pmt Recon'!A18</f>
        <v>Heber Valley Medical Ctr</v>
      </c>
      <c r="B15" s="22" t="str">
        <f t="shared" si="0"/>
        <v>453998724000</v>
      </c>
      <c r="C15" t="str">
        <f>VLOOKUP(A15,'OP Dollars'!$A$5:$B$91,2,FALSE)</f>
        <v>870269232341</v>
      </c>
      <c r="D15" t="e">
        <f>'OP Dollars'!#REF!</f>
        <v>#REF!</v>
      </c>
      <c r="E15" s="1">
        <f>'ACO Pmt Recon'!B18</f>
        <v>11895.33</v>
      </c>
      <c r="I15" s="22" t="s">
        <v>56</v>
      </c>
      <c r="J15" s="22" t="s">
        <v>80</v>
      </c>
      <c r="M15" t="s">
        <v>145</v>
      </c>
      <c r="N15" t="s">
        <v>93</v>
      </c>
      <c r="O15" t="s">
        <v>155</v>
      </c>
      <c r="P15">
        <v>1231.8399999999999</v>
      </c>
    </row>
    <row r="16" spans="1:16" x14ac:dyDescent="0.2">
      <c r="A16" s="11" t="str">
        <f>'ACO Pmt Recon'!A19</f>
        <v>IHC Riverton Hospital</v>
      </c>
      <c r="B16" s="22" t="str">
        <f t="shared" si="0"/>
        <v>453998724000</v>
      </c>
      <c r="C16" t="str">
        <f>VLOOKUP(A16,'OP Dollars'!$A$5:$B$91,2,FALSE)</f>
        <v>942854057207</v>
      </c>
      <c r="D16" t="e">
        <f>'OP Dollars'!#REF!</f>
        <v>#REF!</v>
      </c>
      <c r="E16" s="1">
        <f>'ACO Pmt Recon'!B19</f>
        <v>6859.41</v>
      </c>
      <c r="I16" s="22" t="s">
        <v>7</v>
      </c>
      <c r="J16" s="22" t="s">
        <v>81</v>
      </c>
      <c r="M16" t="s">
        <v>147</v>
      </c>
      <c r="N16" t="s">
        <v>93</v>
      </c>
      <c r="O16" t="s">
        <v>155</v>
      </c>
      <c r="P16">
        <v>57873.4</v>
      </c>
    </row>
    <row r="17" spans="1:16" x14ac:dyDescent="0.2">
      <c r="A17" s="11" t="str">
        <f>'ACO Pmt Recon'!A20</f>
        <v>Intermountain Medical Center</v>
      </c>
      <c r="B17" s="22" t="str">
        <f t="shared" si="0"/>
        <v>453998724000</v>
      </c>
      <c r="C17" t="str">
        <f>VLOOKUP(A17,'OP Dollars'!$A$5:$B$91,2,FALSE)</f>
        <v>870269232338</v>
      </c>
      <c r="D17" t="e">
        <f>'OP Dollars'!#REF!</f>
        <v>#REF!</v>
      </c>
      <c r="E17" s="1">
        <f>'ACO Pmt Recon'!B20</f>
        <v>55030.99</v>
      </c>
      <c r="I17" s="22" t="s">
        <v>8</v>
      </c>
      <c r="J17" s="22" t="s">
        <v>82</v>
      </c>
      <c r="M17" t="s">
        <v>141</v>
      </c>
      <c r="N17" t="s">
        <v>121</v>
      </c>
      <c r="O17" t="s">
        <v>155</v>
      </c>
      <c r="P17">
        <v>5008.17</v>
      </c>
    </row>
    <row r="18" spans="1:16" x14ac:dyDescent="0.2">
      <c r="A18" s="11" t="str">
        <f>'ACO Pmt Recon'!A21</f>
        <v>Jordan Valley Hosp Lp</v>
      </c>
      <c r="B18" s="22" t="str">
        <f t="shared" si="0"/>
        <v>453998724000</v>
      </c>
      <c r="C18" t="str">
        <f>VLOOKUP(A18,'OP Dollars'!$A$5:$B$91,2,FALSE)</f>
        <v>820588653001</v>
      </c>
      <c r="D18" t="e">
        <f>'OP Dollars'!#REF!</f>
        <v>#REF!</v>
      </c>
      <c r="E18" s="1">
        <f>'ACO Pmt Recon'!B21</f>
        <v>49410.7</v>
      </c>
      <c r="G18" s="22"/>
      <c r="H18" s="22"/>
      <c r="I18" s="22" t="s">
        <v>9</v>
      </c>
      <c r="J18" s="22" t="s">
        <v>83</v>
      </c>
      <c r="M18" t="s">
        <v>143</v>
      </c>
      <c r="N18" t="s">
        <v>121</v>
      </c>
      <c r="O18" t="s">
        <v>155</v>
      </c>
      <c r="P18">
        <v>3974.74</v>
      </c>
    </row>
    <row r="19" spans="1:16" x14ac:dyDescent="0.2">
      <c r="A19" s="11" t="str">
        <f>'ACO Pmt Recon'!A22</f>
        <v>Lakeview Hospital</v>
      </c>
      <c r="B19" s="22" t="str">
        <f t="shared" si="0"/>
        <v>453998724000</v>
      </c>
      <c r="C19" t="str">
        <f>VLOOKUP(A19,'OP Dollars'!$A$5:$B$91,2,FALSE)</f>
        <v>870322019001</v>
      </c>
      <c r="D19" t="e">
        <f>'OP Dollars'!#REF!</f>
        <v>#REF!</v>
      </c>
      <c r="E19" s="1">
        <f>'ACO Pmt Recon'!B22</f>
        <v>11370.84</v>
      </c>
      <c r="G19" s="22"/>
      <c r="H19" s="22"/>
      <c r="I19" s="22" t="s">
        <v>20</v>
      </c>
      <c r="J19" s="22" t="s">
        <v>84</v>
      </c>
      <c r="M19" t="s">
        <v>145</v>
      </c>
      <c r="N19" t="s">
        <v>121</v>
      </c>
      <c r="O19" t="s">
        <v>155</v>
      </c>
      <c r="P19">
        <v>3154.76</v>
      </c>
    </row>
    <row r="20" spans="1:16" x14ac:dyDescent="0.2">
      <c r="A20" s="11" t="str">
        <f>'ACO Pmt Recon'!A23</f>
        <v>LDS Hospital</v>
      </c>
      <c r="B20" s="22" t="str">
        <f t="shared" si="0"/>
        <v>453998724000</v>
      </c>
      <c r="C20" t="str">
        <f>VLOOKUP(A20,'OP Dollars'!$A$5:$B$91,2,FALSE)</f>
        <v>870269232209</v>
      </c>
      <c r="D20" t="e">
        <f>'OP Dollars'!#REF!</f>
        <v>#REF!</v>
      </c>
      <c r="E20" s="1">
        <f>'ACO Pmt Recon'!B23</f>
        <v>6293.51</v>
      </c>
      <c r="G20" s="22"/>
      <c r="H20" s="22"/>
      <c r="I20" s="22" t="s">
        <v>10</v>
      </c>
      <c r="J20" s="22" t="s">
        <v>85</v>
      </c>
      <c r="M20" t="s">
        <v>147</v>
      </c>
      <c r="N20" t="s">
        <v>121</v>
      </c>
      <c r="O20" t="s">
        <v>155</v>
      </c>
      <c r="P20">
        <v>172</v>
      </c>
    </row>
    <row r="21" spans="1:16" x14ac:dyDescent="0.2">
      <c r="A21" s="11" t="str">
        <f>'ACO Pmt Recon'!A24</f>
        <v>Logan Regional Med Center</v>
      </c>
      <c r="B21" s="22" t="str">
        <f t="shared" si="0"/>
        <v>453998724000</v>
      </c>
      <c r="C21" t="str">
        <f>VLOOKUP(A21,'OP Dollars'!$A$5:$B$91,2,FALSE)</f>
        <v>870269232176</v>
      </c>
      <c r="D21" t="e">
        <f>'OP Dollars'!#REF!</f>
        <v>#REF!</v>
      </c>
      <c r="E21" s="1">
        <f>'ACO Pmt Recon'!B24</f>
        <v>173663.93</v>
      </c>
      <c r="I21" s="22" t="s">
        <v>11</v>
      </c>
      <c r="J21" s="22" t="s">
        <v>86</v>
      </c>
      <c r="M21" t="s">
        <v>141</v>
      </c>
      <c r="N21" t="s">
        <v>90</v>
      </c>
      <c r="O21" t="s">
        <v>155</v>
      </c>
      <c r="P21">
        <v>19990.21</v>
      </c>
    </row>
    <row r="22" spans="1:16" x14ac:dyDescent="0.2">
      <c r="A22" s="11" t="str">
        <f>'ACO Pmt Recon'!A25</f>
        <v>Lone Peak Hospital</v>
      </c>
      <c r="B22" s="22" t="str">
        <f t="shared" si="0"/>
        <v>453998724000</v>
      </c>
      <c r="C22" t="str">
        <f>VLOOKUP(A22,'OP Dollars'!$A$5:$B$91,2,FALSE)</f>
        <v>251925376001</v>
      </c>
      <c r="D22" t="e">
        <f>'OP Dollars'!#REF!</f>
        <v>#REF!</v>
      </c>
      <c r="E22" s="1">
        <f>'ACO Pmt Recon'!B25</f>
        <v>7303.15</v>
      </c>
      <c r="I22" s="22" t="s">
        <v>12</v>
      </c>
      <c r="J22" s="22" t="s">
        <v>87</v>
      </c>
      <c r="M22" t="s">
        <v>143</v>
      </c>
      <c r="N22" t="s">
        <v>90</v>
      </c>
      <c r="O22" t="s">
        <v>155</v>
      </c>
      <c r="P22">
        <v>85946.17</v>
      </c>
    </row>
    <row r="23" spans="1:16" x14ac:dyDescent="0.2">
      <c r="A23" s="11" t="str">
        <f>'ACO Pmt Recon'!A26</f>
        <v>Mckay Dee Hospital</v>
      </c>
      <c r="B23" s="22" t="str">
        <f t="shared" si="0"/>
        <v>453998724000</v>
      </c>
      <c r="C23" t="str">
        <f>VLOOKUP(A23,'OP Dollars'!$A$5:$B$91,2,FALSE)</f>
        <v>870269232274</v>
      </c>
      <c r="D23" t="e">
        <f>'OP Dollars'!#REF!</f>
        <v>#REF!</v>
      </c>
      <c r="E23" s="1">
        <f>'ACO Pmt Recon'!B26</f>
        <v>46295.97</v>
      </c>
      <c r="I23" s="22" t="s">
        <v>13</v>
      </c>
      <c r="J23" s="22" t="s">
        <v>88</v>
      </c>
      <c r="M23" t="s">
        <v>145</v>
      </c>
      <c r="N23" t="s">
        <v>90</v>
      </c>
      <c r="O23" t="s">
        <v>155</v>
      </c>
      <c r="P23">
        <v>54698.080000000002</v>
      </c>
    </row>
    <row r="24" spans="1:16" x14ac:dyDescent="0.2">
      <c r="A24" s="11" t="str">
        <f>'ACO Pmt Recon'!A27</f>
        <v>Moab Regional Hospital</v>
      </c>
      <c r="B24" s="22" t="str">
        <f t="shared" si="0"/>
        <v>453998724000</v>
      </c>
      <c r="C24" t="str">
        <f>VLOOKUP(A24,'OP Dollars'!$A$5:$B$91,2,FALSE)</f>
        <v>870270956005</v>
      </c>
      <c r="D24" t="e">
        <f>'OP Dollars'!#REF!</f>
        <v>#REF!</v>
      </c>
      <c r="E24" s="1">
        <f>'ACO Pmt Recon'!B27</f>
        <v>461.47</v>
      </c>
      <c r="I24" s="22" t="s">
        <v>57</v>
      </c>
      <c r="J24" s="22" t="s">
        <v>89</v>
      </c>
      <c r="M24" t="s">
        <v>147</v>
      </c>
      <c r="N24" t="s">
        <v>90</v>
      </c>
      <c r="O24" t="s">
        <v>155</v>
      </c>
      <c r="P24">
        <v>27907.61</v>
      </c>
    </row>
    <row r="25" spans="1:16" x14ac:dyDescent="0.2">
      <c r="A25" s="11" t="str">
        <f>'ACO Pmt Recon'!A28</f>
        <v>Mountain View Hospital</v>
      </c>
      <c r="B25" s="22" t="str">
        <f t="shared" si="0"/>
        <v>453998724000</v>
      </c>
      <c r="C25" t="str">
        <f>VLOOKUP(A25,'OP Dollars'!$A$5:$B$91,2,FALSE)</f>
        <v>870333048001</v>
      </c>
      <c r="D25" t="e">
        <f>'OP Dollars'!#REF!</f>
        <v>#REF!</v>
      </c>
      <c r="E25" s="1">
        <f>'ACO Pmt Recon'!B28</f>
        <v>6695.11</v>
      </c>
      <c r="I25" s="22" t="s">
        <v>107</v>
      </c>
      <c r="J25" s="22" t="s">
        <v>90</v>
      </c>
      <c r="M25" t="s">
        <v>141</v>
      </c>
      <c r="N25" t="s">
        <v>89</v>
      </c>
      <c r="O25" t="s">
        <v>155</v>
      </c>
      <c r="P25">
        <v>4711.88</v>
      </c>
    </row>
    <row r="26" spans="1:16" x14ac:dyDescent="0.2">
      <c r="A26" s="11" t="str">
        <f>'ACO Pmt Recon'!A29</f>
        <v>Mountain West Medical Cntr (Tooele)</v>
      </c>
      <c r="B26" s="22" t="str">
        <f t="shared" si="0"/>
        <v>453998724000</v>
      </c>
      <c r="C26" t="str">
        <f>VLOOKUP(A26,'OP Dollars'!$A$5:$B$91,2,FALSE)</f>
        <v>870619248011</v>
      </c>
      <c r="D26" t="e">
        <f>'OP Dollars'!#REF!</f>
        <v>#REF!</v>
      </c>
      <c r="E26" s="1">
        <f>'ACO Pmt Recon'!B29</f>
        <v>38447.550000000003</v>
      </c>
      <c r="I26" s="22" t="s">
        <v>14</v>
      </c>
      <c r="J26" s="22" t="s">
        <v>91</v>
      </c>
      <c r="M26" t="s">
        <v>143</v>
      </c>
      <c r="N26" t="s">
        <v>89</v>
      </c>
      <c r="O26" t="s">
        <v>155</v>
      </c>
      <c r="P26">
        <v>19499.330000000002</v>
      </c>
    </row>
    <row r="27" spans="1:16" x14ac:dyDescent="0.2">
      <c r="A27" s="11" t="str">
        <f>'ACO Pmt Recon'!A30</f>
        <v>Northern Utah Rehabiliation Hospital</v>
      </c>
      <c r="B27" s="22" t="str">
        <f t="shared" si="0"/>
        <v>453998724000</v>
      </c>
      <c r="C27" t="str">
        <f>VLOOKUP(A27,'OP Dollars'!$A$5:$B$91,2,FALSE)</f>
        <v>462249421001</v>
      </c>
      <c r="D27" t="e">
        <f>'OP Dollars'!#REF!</f>
        <v>#REF!</v>
      </c>
      <c r="E27" s="1">
        <f>'ACO Pmt Recon'!B30</f>
        <v>0</v>
      </c>
      <c r="I27" s="22" t="s">
        <v>15</v>
      </c>
      <c r="J27" s="22" t="s">
        <v>92</v>
      </c>
      <c r="M27" t="s">
        <v>145</v>
      </c>
      <c r="N27" t="s">
        <v>89</v>
      </c>
      <c r="O27" t="s">
        <v>155</v>
      </c>
      <c r="P27">
        <v>30242.69</v>
      </c>
    </row>
    <row r="28" spans="1:16" x14ac:dyDescent="0.2">
      <c r="A28" s="11" t="str">
        <f>'ACO Pmt Recon'!A31</f>
        <v>Ogden Regional Medical Ctr</v>
      </c>
      <c r="B28" s="22" t="str">
        <f t="shared" si="0"/>
        <v>453998724000</v>
      </c>
      <c r="C28" t="str">
        <f>VLOOKUP(A28,'OP Dollars'!$A$5:$B$91,2,FALSE)</f>
        <v>721254895009</v>
      </c>
      <c r="D28" t="e">
        <f>'OP Dollars'!#REF!</f>
        <v>#REF!</v>
      </c>
      <c r="E28" s="1">
        <f>'ACO Pmt Recon'!B31</f>
        <v>27872.560000000001</v>
      </c>
      <c r="I28" s="22" t="s">
        <v>104</v>
      </c>
      <c r="J28" s="22" t="s">
        <v>94</v>
      </c>
      <c r="M28" t="s">
        <v>147</v>
      </c>
      <c r="N28" t="s">
        <v>89</v>
      </c>
      <c r="O28" t="s">
        <v>155</v>
      </c>
      <c r="P28">
        <v>25656.44</v>
      </c>
    </row>
    <row r="29" spans="1:16" x14ac:dyDescent="0.2">
      <c r="A29" s="11" t="str">
        <f>'ACO Pmt Recon'!A32</f>
        <v>Orem Community Hospital</v>
      </c>
      <c r="B29" s="22" t="str">
        <f t="shared" si="0"/>
        <v>453998724000</v>
      </c>
      <c r="C29" t="str">
        <f>VLOOKUP(A29,'OP Dollars'!$A$5:$B$91,2,FALSE)</f>
        <v>870269232033</v>
      </c>
      <c r="D29" t="e">
        <f>'OP Dollars'!#REF!</f>
        <v>#REF!</v>
      </c>
      <c r="E29" s="1">
        <f>'ACO Pmt Recon'!B32</f>
        <v>1374.22</v>
      </c>
      <c r="I29" s="22" t="s">
        <v>105</v>
      </c>
      <c r="J29" s="22" t="s">
        <v>95</v>
      </c>
      <c r="M29" t="s">
        <v>141</v>
      </c>
      <c r="N29" t="s">
        <v>84</v>
      </c>
      <c r="O29" t="s">
        <v>155</v>
      </c>
      <c r="P29">
        <v>3831.4</v>
      </c>
    </row>
    <row r="30" spans="1:16" x14ac:dyDescent="0.2">
      <c r="A30" s="11" t="str">
        <f>'ACO Pmt Recon'!A33</f>
        <v>Orthopedic Specialty Hosp</v>
      </c>
      <c r="B30" s="22" t="str">
        <f t="shared" si="0"/>
        <v>453998724000</v>
      </c>
      <c r="C30" t="str">
        <f>VLOOKUP(A30,'OP Dollars'!$A$5:$B$91,2,FALSE)</f>
        <v>942854057033</v>
      </c>
      <c r="D30" t="e">
        <f>'OP Dollars'!#REF!</f>
        <v>#REF!</v>
      </c>
      <c r="E30" s="1">
        <f>'ACO Pmt Recon'!B33</f>
        <v>88.36</v>
      </c>
      <c r="I30" s="22" t="s">
        <v>153</v>
      </c>
      <c r="J30" s="22" t="s">
        <v>154</v>
      </c>
      <c r="M30" t="s">
        <v>143</v>
      </c>
      <c r="N30" t="s">
        <v>84</v>
      </c>
      <c r="O30" t="s">
        <v>155</v>
      </c>
      <c r="P30">
        <v>21741.94</v>
      </c>
    </row>
    <row r="31" spans="1:16" x14ac:dyDescent="0.2">
      <c r="A31" s="11" t="str">
        <f>'ACO Pmt Recon'!A34</f>
        <v>Park City Medical Center</v>
      </c>
      <c r="B31" s="22" t="str">
        <f t="shared" si="0"/>
        <v>453998724000</v>
      </c>
      <c r="C31" t="str">
        <f>VLOOKUP(A31,'OP Dollars'!$A$5:$B$91,2,FALSE)</f>
        <v>942854057197</v>
      </c>
      <c r="D31" t="e">
        <f>'OP Dollars'!#REF!</f>
        <v>#REF!</v>
      </c>
      <c r="E31" s="1">
        <f>'ACO Pmt Recon'!B34</f>
        <v>8408.2199999999993</v>
      </c>
      <c r="I31" s="22" t="s">
        <v>16</v>
      </c>
      <c r="J31" s="22" t="s">
        <v>96</v>
      </c>
      <c r="M31" t="s">
        <v>145</v>
      </c>
      <c r="N31" t="s">
        <v>84</v>
      </c>
      <c r="O31" t="s">
        <v>155</v>
      </c>
      <c r="P31">
        <v>18816.12</v>
      </c>
    </row>
    <row r="32" spans="1:16" x14ac:dyDescent="0.2">
      <c r="A32" s="11" t="str">
        <f>'ACO Pmt Recon'!A35</f>
        <v>Primary Childrens Med Cntr</v>
      </c>
      <c r="B32" s="22" t="str">
        <f t="shared" si="0"/>
        <v>453998724000</v>
      </c>
      <c r="C32" t="str">
        <f>VLOOKUP(A32,'OP Dollars'!$A$5:$B$91,2,FALSE)</f>
        <v>942854058211</v>
      </c>
      <c r="D32" t="e">
        <f>'OP Dollars'!#REF!</f>
        <v>#REF!</v>
      </c>
      <c r="E32" s="1">
        <f>'ACO Pmt Recon'!B35</f>
        <v>117895.66</v>
      </c>
      <c r="I32" s="22" t="s">
        <v>134</v>
      </c>
      <c r="J32" s="22" t="s">
        <v>135</v>
      </c>
      <c r="M32" t="s">
        <v>147</v>
      </c>
      <c r="N32" t="s">
        <v>84</v>
      </c>
      <c r="O32" t="s">
        <v>155</v>
      </c>
      <c r="P32">
        <v>11688.2</v>
      </c>
    </row>
    <row r="33" spans="1:16" x14ac:dyDescent="0.2">
      <c r="A33" s="11" t="str">
        <f>'ACO Pmt Recon'!A36</f>
        <v>Salt Lake Reg Med Cntr</v>
      </c>
      <c r="B33" s="22" t="str">
        <f t="shared" si="0"/>
        <v>453998724000</v>
      </c>
      <c r="C33" t="str">
        <f>VLOOKUP(A33,'OP Dollars'!$A$5:$B$91,2,FALSE)</f>
        <v>621795214002</v>
      </c>
      <c r="D33" t="e">
        <f>'OP Dollars'!#REF!</f>
        <v>#REF!</v>
      </c>
      <c r="E33" s="1">
        <f>'ACO Pmt Recon'!B36</f>
        <v>19345.48</v>
      </c>
      <c r="I33" s="22" t="s">
        <v>128</v>
      </c>
      <c r="J33" s="22" t="s">
        <v>129</v>
      </c>
      <c r="M33" t="s">
        <v>141</v>
      </c>
      <c r="N33" t="s">
        <v>75</v>
      </c>
      <c r="O33" t="s">
        <v>155</v>
      </c>
      <c r="P33">
        <v>11141.31</v>
      </c>
    </row>
    <row r="34" spans="1:16" x14ac:dyDescent="0.2">
      <c r="A34" s="11" t="str">
        <f>'ACO Pmt Recon'!A37</f>
        <v>Sanpete Valley Hospital</v>
      </c>
      <c r="B34" s="22" t="str">
        <f t="shared" si="0"/>
        <v>453998724000</v>
      </c>
      <c r="C34" t="str">
        <f>VLOOKUP(A34,'OP Dollars'!$A$5:$B$91,2,FALSE)</f>
        <v>870269232288</v>
      </c>
      <c r="D34" t="e">
        <f>'OP Dollars'!#REF!</f>
        <v>#REF!</v>
      </c>
      <c r="E34" s="1">
        <f>'ACO Pmt Recon'!B37</f>
        <v>1363.57</v>
      </c>
      <c r="I34" s="22" t="s">
        <v>17</v>
      </c>
      <c r="J34" s="22" t="s">
        <v>97</v>
      </c>
      <c r="M34" t="s">
        <v>143</v>
      </c>
      <c r="N34" t="s">
        <v>75</v>
      </c>
      <c r="O34" t="s">
        <v>155</v>
      </c>
      <c r="P34">
        <v>23950.84</v>
      </c>
    </row>
    <row r="35" spans="1:16" x14ac:dyDescent="0.2">
      <c r="A35" s="11" t="str">
        <f>'ACO Pmt Recon'!A38</f>
        <v>Sevier Valley Medical Cntr</v>
      </c>
      <c r="B35" s="22" t="str">
        <f t="shared" si="0"/>
        <v>453998724000</v>
      </c>
      <c r="C35" t="str">
        <f>VLOOKUP(A35,'OP Dollars'!$A$5:$B$91,2,FALSE)</f>
        <v>870269232324</v>
      </c>
      <c r="D35" t="e">
        <f>'OP Dollars'!#REF!</f>
        <v>#REF!</v>
      </c>
      <c r="E35" s="1">
        <f>'ACO Pmt Recon'!B38</f>
        <v>5062.78</v>
      </c>
      <c r="I35" s="22" t="s">
        <v>18</v>
      </c>
      <c r="J35" s="22" t="s">
        <v>98</v>
      </c>
      <c r="M35" t="s">
        <v>145</v>
      </c>
      <c r="N35" t="s">
        <v>75</v>
      </c>
      <c r="O35" t="s">
        <v>155</v>
      </c>
      <c r="P35">
        <v>30981.21</v>
      </c>
    </row>
    <row r="36" spans="1:16" x14ac:dyDescent="0.2">
      <c r="A36" s="11" t="str">
        <f>'ACO Pmt Recon'!A39</f>
        <v>Shriners Hosp For Children</v>
      </c>
      <c r="B36" s="22" t="str">
        <f t="shared" si="0"/>
        <v>453998724000</v>
      </c>
      <c r="C36" t="str">
        <f>VLOOKUP(A36,'OP Dollars'!$A$5:$B$91,2,FALSE)</f>
        <v>362193608001</v>
      </c>
      <c r="D36" t="e">
        <f>'OP Dollars'!#REF!</f>
        <v>#REF!</v>
      </c>
      <c r="E36" s="1">
        <f>'ACO Pmt Recon'!B39</f>
        <v>465.82</v>
      </c>
      <c r="I36" s="22" t="s">
        <v>58</v>
      </c>
      <c r="J36" s="22" t="s">
        <v>99</v>
      </c>
      <c r="M36" t="s">
        <v>147</v>
      </c>
      <c r="N36" t="s">
        <v>75</v>
      </c>
      <c r="O36" t="s">
        <v>155</v>
      </c>
      <c r="P36">
        <v>13582.85</v>
      </c>
    </row>
    <row r="37" spans="1:16" x14ac:dyDescent="0.2">
      <c r="A37" s="11" t="str">
        <f>'ACO Pmt Recon'!A40</f>
        <v>St Marks Hospital</v>
      </c>
      <c r="B37" s="22" t="str">
        <f t="shared" si="0"/>
        <v>453998724000</v>
      </c>
      <c r="C37" t="str">
        <f>VLOOKUP(A37,'OP Dollars'!$A$5:$B$91,2,FALSE)</f>
        <v>621650573021</v>
      </c>
      <c r="D37" t="e">
        <f>'OP Dollars'!#REF!</f>
        <v>#REF!</v>
      </c>
      <c r="E37" s="1">
        <f>'ACO Pmt Recon'!B40</f>
        <v>72589.759999999995</v>
      </c>
      <c r="I37" s="22" t="s">
        <v>106</v>
      </c>
      <c r="J37" s="22" t="s">
        <v>100</v>
      </c>
      <c r="M37" t="s">
        <v>141</v>
      </c>
      <c r="N37" t="s">
        <v>99</v>
      </c>
      <c r="O37" t="s">
        <v>155</v>
      </c>
      <c r="P37">
        <v>6.31</v>
      </c>
    </row>
    <row r="38" spans="1:16" x14ac:dyDescent="0.2">
      <c r="A38" s="11" t="str">
        <f>'ACO Pmt Recon'!A41</f>
        <v>Timpanogos Regional Hosp</v>
      </c>
      <c r="B38" s="22" t="str">
        <f t="shared" si="0"/>
        <v>453998724000</v>
      </c>
      <c r="C38" t="str">
        <f>VLOOKUP(A38,'OP Dollars'!$A$5:$B$91,2,FALSE)</f>
        <v>621831495013</v>
      </c>
      <c r="D38" t="e">
        <f>'OP Dollars'!#REF!</f>
        <v>#REF!</v>
      </c>
      <c r="E38" s="1">
        <f>'ACO Pmt Recon'!B41</f>
        <v>12486.89</v>
      </c>
      <c r="M38" t="s">
        <v>143</v>
      </c>
      <c r="N38" t="s">
        <v>99</v>
      </c>
      <c r="O38" t="s">
        <v>155</v>
      </c>
      <c r="P38">
        <v>8167.82</v>
      </c>
    </row>
    <row r="39" spans="1:16" x14ac:dyDescent="0.2">
      <c r="A39" s="11" t="str">
        <f>'ACO Pmt Recon'!A42</f>
        <v>Uintah Basin Medical Cntr</v>
      </c>
      <c r="B39" s="22" t="str">
        <f t="shared" si="0"/>
        <v>453998724000</v>
      </c>
      <c r="C39" t="str">
        <f>VLOOKUP(A39,'OP Dollars'!$A$5:$B$91,2,FALSE)</f>
        <v>870276435005</v>
      </c>
      <c r="D39" t="e">
        <f>'OP Dollars'!#REF!</f>
        <v>#REF!</v>
      </c>
      <c r="E39" s="1">
        <f>'ACO Pmt Recon'!B42</f>
        <v>1628.31</v>
      </c>
      <c r="M39" t="s">
        <v>145</v>
      </c>
      <c r="N39" t="s">
        <v>99</v>
      </c>
      <c r="O39" t="s">
        <v>155</v>
      </c>
      <c r="P39">
        <v>15204.69</v>
      </c>
    </row>
    <row r="40" spans="1:16" x14ac:dyDescent="0.2">
      <c r="A40" s="11" t="str">
        <f>'ACO Pmt Recon'!A43</f>
        <v>Utah Valley Reg Med Cntr</v>
      </c>
      <c r="B40" s="22" t="str">
        <f t="shared" si="0"/>
        <v>453998724000</v>
      </c>
      <c r="C40" t="str">
        <f>VLOOKUP(A40,'OP Dollars'!$A$5:$B$91,2,FALSE)</f>
        <v>870269232162</v>
      </c>
      <c r="D40" t="e">
        <f>'OP Dollars'!#REF!</f>
        <v>#REF!</v>
      </c>
      <c r="E40" s="1">
        <f>'ACO Pmt Recon'!B43</f>
        <v>27699.57</v>
      </c>
      <c r="M40" t="s">
        <v>147</v>
      </c>
      <c r="N40" t="s">
        <v>99</v>
      </c>
      <c r="O40" t="s">
        <v>155</v>
      </c>
      <c r="P40">
        <v>14293.99</v>
      </c>
    </row>
    <row r="41" spans="1:16" x14ac:dyDescent="0.2">
      <c r="A41" s="11" t="str">
        <f>'ACO Pmt Recon'!A44</f>
        <v>Utah Valley Specialty Hospital</v>
      </c>
      <c r="B41" s="22" t="str">
        <f t="shared" si="0"/>
        <v>453998724000</v>
      </c>
      <c r="C41" t="e">
        <f>VLOOKUP(A41,'OP Dollars'!$A$5:$B$91,2,FALSE)</f>
        <v>#N/A</v>
      </c>
      <c r="D41" t="e">
        <f>'OP Dollars'!#REF!</f>
        <v>#REF!</v>
      </c>
      <c r="E41" s="1">
        <f>'ACO Pmt Recon'!B44</f>
        <v>0</v>
      </c>
      <c r="M41" t="s">
        <v>141</v>
      </c>
      <c r="N41" t="s">
        <v>125</v>
      </c>
      <c r="O41" t="s">
        <v>155</v>
      </c>
      <c r="P41">
        <v>479.52</v>
      </c>
    </row>
    <row r="42" spans="1:16" x14ac:dyDescent="0.2">
      <c r="A42" s="11" t="str">
        <f>A1</f>
        <v>Alta View Hospital</v>
      </c>
      <c r="B42" s="22" t="str">
        <f>$G$2</f>
        <v>129991113009</v>
      </c>
      <c r="C42" t="str">
        <f>VLOOKUP(A42,'OP Dollars'!$A$5:$B$91,2,FALSE)</f>
        <v>870269232020</v>
      </c>
      <c r="D42" t="e">
        <f>'OP Dollars'!#REF!</f>
        <v>#REF!</v>
      </c>
      <c r="E42" s="1">
        <f>'ACO Pmt Recon'!F4</f>
        <v>39380.82</v>
      </c>
      <c r="M42" t="s">
        <v>143</v>
      </c>
      <c r="N42" t="s">
        <v>125</v>
      </c>
      <c r="O42" t="s">
        <v>155</v>
      </c>
      <c r="P42">
        <v>470.03</v>
      </c>
    </row>
    <row r="43" spans="1:16" x14ac:dyDescent="0.2">
      <c r="A43" s="11" t="str">
        <f t="shared" ref="A43:A106" si="1">A2</f>
        <v>American Fork Hospital</v>
      </c>
      <c r="B43" s="22" t="str">
        <f t="shared" ref="B43:B82" si="2">$G$2</f>
        <v>129991113009</v>
      </c>
      <c r="C43" t="str">
        <f>VLOOKUP(A43,'OP Dollars'!$A$5:$B$91,2,FALSE)</f>
        <v>870269232212</v>
      </c>
      <c r="D43" t="e">
        <f>'OP Dollars'!#REF!</f>
        <v>#REF!</v>
      </c>
      <c r="E43" s="1">
        <f>'ACO Pmt Recon'!F5</f>
        <v>45770.43</v>
      </c>
      <c r="M43" t="s">
        <v>145</v>
      </c>
      <c r="N43" t="s">
        <v>125</v>
      </c>
      <c r="O43" t="s">
        <v>155</v>
      </c>
      <c r="P43">
        <v>1497.14</v>
      </c>
    </row>
    <row r="44" spans="1:16" x14ac:dyDescent="0.2">
      <c r="A44" s="11" t="str">
        <f t="shared" si="1"/>
        <v>Ashley Regional Med Cntr</v>
      </c>
      <c r="B44" s="22" t="str">
        <f t="shared" si="2"/>
        <v>129991113009</v>
      </c>
      <c r="C44" t="str">
        <f>VLOOKUP(A44,'OP Dollars'!$A$5:$B$91,2,FALSE)</f>
        <v>621762532020</v>
      </c>
      <c r="D44" t="e">
        <f>'OP Dollars'!#REF!</f>
        <v>#REF!</v>
      </c>
      <c r="E44" s="1">
        <f>'ACO Pmt Recon'!F6</f>
        <v>53716.76</v>
      </c>
      <c r="M44" t="s">
        <v>147</v>
      </c>
      <c r="N44" t="s">
        <v>125</v>
      </c>
      <c r="O44" t="s">
        <v>155</v>
      </c>
      <c r="P44">
        <v>1876.65</v>
      </c>
    </row>
    <row r="45" spans="1:16" x14ac:dyDescent="0.2">
      <c r="A45" s="11" t="str">
        <f t="shared" si="1"/>
        <v>Bear River Valley Hospital</v>
      </c>
      <c r="B45" s="22" t="str">
        <f t="shared" si="2"/>
        <v>129991113009</v>
      </c>
      <c r="C45" t="str">
        <f>VLOOKUP(A45,'OP Dollars'!$A$5:$B$91,2,FALSE)</f>
        <v>870269232291</v>
      </c>
      <c r="D45" t="e">
        <f>'OP Dollars'!#REF!</f>
        <v>#REF!</v>
      </c>
      <c r="E45" s="1">
        <f>'ACO Pmt Recon'!F7</f>
        <v>23113.78</v>
      </c>
      <c r="M45" t="s">
        <v>141</v>
      </c>
      <c r="N45" t="s">
        <v>80</v>
      </c>
      <c r="O45" t="s">
        <v>155</v>
      </c>
      <c r="P45">
        <v>5609.12</v>
      </c>
    </row>
    <row r="46" spans="1:16" x14ac:dyDescent="0.2">
      <c r="A46" s="11" t="str">
        <f t="shared" si="1"/>
        <v>Blue Mountain Hospital</v>
      </c>
      <c r="B46" s="22" t="str">
        <f t="shared" si="2"/>
        <v>129991113009</v>
      </c>
      <c r="C46" t="str">
        <f>VLOOKUP(A46,'OP Dollars'!$A$5:$B$91,2,FALSE)</f>
        <v>200743054001</v>
      </c>
      <c r="D46" t="e">
        <f>'OP Dollars'!#REF!</f>
        <v>#REF!</v>
      </c>
      <c r="E46" s="1">
        <f>'ACO Pmt Recon'!F8</f>
        <v>0</v>
      </c>
      <c r="M46" t="s">
        <v>143</v>
      </c>
      <c r="N46" t="s">
        <v>80</v>
      </c>
      <c r="O46" t="s">
        <v>155</v>
      </c>
      <c r="P46">
        <v>7982.07</v>
      </c>
    </row>
    <row r="47" spans="1:16" x14ac:dyDescent="0.2">
      <c r="A47" s="11" t="str">
        <f t="shared" si="1"/>
        <v>Brigham City Comm Hosp</v>
      </c>
      <c r="B47" s="22" t="str">
        <f t="shared" si="2"/>
        <v>129991113009</v>
      </c>
      <c r="C47" t="str">
        <f>VLOOKUP(A47,'OP Dollars'!$A$5:$B$91,2,FALSE)</f>
        <v>870318837007</v>
      </c>
      <c r="D47" t="e">
        <f>'OP Dollars'!#REF!</f>
        <v>#REF!</v>
      </c>
      <c r="E47" s="1">
        <f>'ACO Pmt Recon'!F9</f>
        <v>42243.67</v>
      </c>
      <c r="M47" t="s">
        <v>145</v>
      </c>
      <c r="N47" t="s">
        <v>80</v>
      </c>
      <c r="O47" t="s">
        <v>155</v>
      </c>
      <c r="P47">
        <v>7467.27</v>
      </c>
    </row>
    <row r="48" spans="1:16" x14ac:dyDescent="0.2">
      <c r="A48" s="11" t="str">
        <f t="shared" si="1"/>
        <v>Cache Valley Hospital</v>
      </c>
      <c r="B48" s="22" t="str">
        <f t="shared" si="2"/>
        <v>129991113009</v>
      </c>
      <c r="C48" t="str">
        <f>VLOOKUP(A48,'OP Dollars'!$A$5:$B$91,2,FALSE)</f>
        <v>471210615001</v>
      </c>
      <c r="D48" t="e">
        <f>'OP Dollars'!#REF!</f>
        <v>#REF!</v>
      </c>
      <c r="E48" s="1">
        <f>'ACO Pmt Recon'!F10</f>
        <v>24543.72</v>
      </c>
      <c r="M48" t="s">
        <v>147</v>
      </c>
      <c r="N48" t="s">
        <v>80</v>
      </c>
      <c r="O48" t="s">
        <v>155</v>
      </c>
      <c r="P48">
        <v>38086.839999999997</v>
      </c>
    </row>
    <row r="49" spans="1:16" x14ac:dyDescent="0.2">
      <c r="A49" s="11" t="str">
        <f t="shared" si="1"/>
        <v>Castleview Hospital LLC</v>
      </c>
      <c r="B49" s="22" t="str">
        <f t="shared" si="2"/>
        <v>129991113009</v>
      </c>
      <c r="C49" t="str">
        <f>VLOOKUP(A49,'OP Dollars'!$A$5:$B$91,2,FALSE)</f>
        <v>621762357001</v>
      </c>
      <c r="D49" t="e">
        <f>'OP Dollars'!#REF!</f>
        <v>#REF!</v>
      </c>
      <c r="E49" s="1">
        <f>'ACO Pmt Recon'!F11</f>
        <v>57295.49</v>
      </c>
      <c r="M49" t="s">
        <v>141</v>
      </c>
      <c r="N49" t="s">
        <v>82</v>
      </c>
      <c r="O49" t="s">
        <v>155</v>
      </c>
      <c r="P49">
        <v>27472.36</v>
      </c>
    </row>
    <row r="50" spans="1:16" x14ac:dyDescent="0.2">
      <c r="A50" s="11" t="str">
        <f t="shared" si="1"/>
        <v>Cedar City Hospital</v>
      </c>
      <c r="B50" s="22" t="str">
        <f t="shared" si="2"/>
        <v>129991113009</v>
      </c>
      <c r="C50" t="str">
        <f>VLOOKUP(A50,'OP Dollars'!$A$5:$B$91,2,FALSE)</f>
        <v>870269232307</v>
      </c>
      <c r="D50" t="e">
        <f>'OP Dollars'!#REF!</f>
        <v>#REF!</v>
      </c>
      <c r="E50" s="1">
        <f>'ACO Pmt Recon'!F12</f>
        <v>67040.59</v>
      </c>
      <c r="M50" t="s">
        <v>143</v>
      </c>
      <c r="N50" t="s">
        <v>82</v>
      </c>
      <c r="O50" t="s">
        <v>155</v>
      </c>
      <c r="P50">
        <v>128264.15</v>
      </c>
    </row>
    <row r="51" spans="1:16" x14ac:dyDescent="0.2">
      <c r="A51" s="11" t="str">
        <f t="shared" si="1"/>
        <v>Central Valley Medical Ctr</v>
      </c>
      <c r="B51" s="22" t="str">
        <f t="shared" si="2"/>
        <v>129991113009</v>
      </c>
      <c r="C51" t="str">
        <f>VLOOKUP(A51,'OP Dollars'!$A$5:$B$91,2,FALSE)</f>
        <v>876000887008</v>
      </c>
      <c r="D51" t="e">
        <f>'OP Dollars'!#REF!</f>
        <v>#REF!</v>
      </c>
      <c r="E51" s="1">
        <f>'ACO Pmt Recon'!F13</f>
        <v>3446.43</v>
      </c>
      <c r="M51" t="s">
        <v>145</v>
      </c>
      <c r="N51" t="s">
        <v>82</v>
      </c>
      <c r="O51" t="s">
        <v>155</v>
      </c>
      <c r="P51">
        <v>81226.850000000006</v>
      </c>
    </row>
    <row r="52" spans="1:16" x14ac:dyDescent="0.2">
      <c r="A52" s="11" t="str">
        <f t="shared" si="1"/>
        <v>Davis Hospital &amp; Med Cntr</v>
      </c>
      <c r="B52" s="22" t="str">
        <f t="shared" si="2"/>
        <v>129991113009</v>
      </c>
      <c r="C52" t="str">
        <f>VLOOKUP(A52,'OP Dollars'!$A$5:$B$91,2,FALSE)</f>
        <v>680562507001</v>
      </c>
      <c r="D52" t="e">
        <f>'OP Dollars'!#REF!</f>
        <v>#REF!</v>
      </c>
      <c r="E52" s="1">
        <f>'ACO Pmt Recon'!F14</f>
        <v>113972.24</v>
      </c>
      <c r="M52" t="s">
        <v>147</v>
      </c>
      <c r="N52" t="s">
        <v>82</v>
      </c>
      <c r="O52" t="s">
        <v>155</v>
      </c>
      <c r="P52">
        <v>545007.54</v>
      </c>
    </row>
    <row r="53" spans="1:16" x14ac:dyDescent="0.2">
      <c r="A53" s="11" t="str">
        <f t="shared" si="1"/>
        <v>Delta Community Med Cntr</v>
      </c>
      <c r="B53" s="22" t="str">
        <f t="shared" si="2"/>
        <v>129991113009</v>
      </c>
      <c r="C53" t="str">
        <f>VLOOKUP(A53,'OP Dollars'!$A$5:$B$91,2,FALSE)</f>
        <v>870269232257</v>
      </c>
      <c r="D53" t="e">
        <f>'OP Dollars'!#REF!</f>
        <v>#REF!</v>
      </c>
      <c r="E53" s="1">
        <f>'ACO Pmt Recon'!F15</f>
        <v>1857.77</v>
      </c>
      <c r="M53" t="s">
        <v>141</v>
      </c>
      <c r="N53" t="s">
        <v>127</v>
      </c>
      <c r="O53" t="s">
        <v>155</v>
      </c>
      <c r="P53">
        <v>1660.1</v>
      </c>
    </row>
    <row r="54" spans="1:16" x14ac:dyDescent="0.2">
      <c r="A54" s="11" t="str">
        <f t="shared" si="1"/>
        <v>Dixie Medical Center</v>
      </c>
      <c r="B54" s="22" t="str">
        <f t="shared" si="2"/>
        <v>129991113009</v>
      </c>
      <c r="C54" t="str">
        <f>VLOOKUP(A54,'OP Dollars'!$A$5:$B$91,2,FALSE)</f>
        <v>870269232261</v>
      </c>
      <c r="D54" t="e">
        <f>'OP Dollars'!#REF!</f>
        <v>#REF!</v>
      </c>
      <c r="E54" s="1">
        <f>'ACO Pmt Recon'!F16</f>
        <v>0</v>
      </c>
      <c r="M54" t="s">
        <v>143</v>
      </c>
      <c r="N54" t="s">
        <v>127</v>
      </c>
      <c r="O54" t="s">
        <v>155</v>
      </c>
      <c r="P54">
        <v>1313.96</v>
      </c>
    </row>
    <row r="55" spans="1:16" x14ac:dyDescent="0.2">
      <c r="A55" s="11" t="str">
        <f t="shared" si="1"/>
        <v>Fillmore Hospital</v>
      </c>
      <c r="B55" s="22" t="str">
        <f t="shared" si="2"/>
        <v>129991113009</v>
      </c>
      <c r="C55" t="str">
        <f>VLOOKUP(A55,'OP Dollars'!$A$5:$B$91,2,FALSE)</f>
        <v>870269232180</v>
      </c>
      <c r="D55" t="e">
        <f>'OP Dollars'!#REF!</f>
        <v>#REF!</v>
      </c>
      <c r="E55" s="1">
        <f>'ACO Pmt Recon'!F17</f>
        <v>344.49</v>
      </c>
      <c r="M55" t="s">
        <v>145</v>
      </c>
      <c r="N55" t="s">
        <v>127</v>
      </c>
      <c r="O55" t="s">
        <v>155</v>
      </c>
      <c r="P55">
        <v>2886.2</v>
      </c>
    </row>
    <row r="56" spans="1:16" x14ac:dyDescent="0.2">
      <c r="A56" s="11" t="str">
        <f t="shared" si="1"/>
        <v>Heber Valley Medical Ctr</v>
      </c>
      <c r="B56" s="22" t="str">
        <f t="shared" si="2"/>
        <v>129991113009</v>
      </c>
      <c r="C56" t="str">
        <f>VLOOKUP(A56,'OP Dollars'!$A$5:$B$91,2,FALSE)</f>
        <v>870269232341</v>
      </c>
      <c r="D56" t="e">
        <f>'OP Dollars'!#REF!</f>
        <v>#REF!</v>
      </c>
      <c r="E56" s="1">
        <f>'ACO Pmt Recon'!F18</f>
        <v>17916.650000000001</v>
      </c>
      <c r="M56" t="s">
        <v>147</v>
      </c>
      <c r="N56" t="s">
        <v>127</v>
      </c>
      <c r="O56" t="s">
        <v>155</v>
      </c>
      <c r="P56">
        <v>11697.66</v>
      </c>
    </row>
    <row r="57" spans="1:16" x14ac:dyDescent="0.2">
      <c r="A57" s="11" t="str">
        <f t="shared" si="1"/>
        <v>IHC Riverton Hospital</v>
      </c>
      <c r="B57" s="22" t="str">
        <f t="shared" si="2"/>
        <v>129991113009</v>
      </c>
      <c r="C57" t="str">
        <f>VLOOKUP(A57,'OP Dollars'!$A$5:$B$91,2,FALSE)</f>
        <v>942854057207</v>
      </c>
      <c r="D57" t="e">
        <f>'OP Dollars'!#REF!</f>
        <v>#REF!</v>
      </c>
      <c r="E57" s="1">
        <f>'ACO Pmt Recon'!F19</f>
        <v>49464.62</v>
      </c>
      <c r="M57" t="s">
        <v>141</v>
      </c>
      <c r="N57" t="s">
        <v>77</v>
      </c>
      <c r="O57" t="s">
        <v>155</v>
      </c>
      <c r="P57">
        <v>34520.21</v>
      </c>
    </row>
    <row r="58" spans="1:16" x14ac:dyDescent="0.2">
      <c r="A58" s="11" t="str">
        <f t="shared" si="1"/>
        <v>Intermountain Medical Center</v>
      </c>
      <c r="B58" s="22" t="str">
        <f t="shared" si="2"/>
        <v>129991113009</v>
      </c>
      <c r="C58" t="str">
        <f>VLOOKUP(A58,'OP Dollars'!$A$5:$B$91,2,FALSE)</f>
        <v>870269232338</v>
      </c>
      <c r="D58" t="e">
        <f>'OP Dollars'!#REF!</f>
        <v>#REF!</v>
      </c>
      <c r="E58" s="1">
        <f>'ACO Pmt Recon'!F20</f>
        <v>204364.21</v>
      </c>
      <c r="M58" t="s">
        <v>143</v>
      </c>
      <c r="N58" t="s">
        <v>77</v>
      </c>
      <c r="O58" t="s">
        <v>155</v>
      </c>
      <c r="P58">
        <v>54092.27</v>
      </c>
    </row>
    <row r="59" spans="1:16" x14ac:dyDescent="0.2">
      <c r="A59" s="11" t="str">
        <f t="shared" si="1"/>
        <v>Jordan Valley Hosp Lp</v>
      </c>
      <c r="B59" s="22" t="str">
        <f t="shared" si="2"/>
        <v>129991113009</v>
      </c>
      <c r="C59" t="str">
        <f>VLOOKUP(A59,'OP Dollars'!$A$5:$B$91,2,FALSE)</f>
        <v>820588653001</v>
      </c>
      <c r="D59" t="e">
        <f>'OP Dollars'!#REF!</f>
        <v>#REF!</v>
      </c>
      <c r="E59" s="1">
        <f>'ACO Pmt Recon'!F21</f>
        <v>327040.34999999998</v>
      </c>
      <c r="M59" t="s">
        <v>145</v>
      </c>
      <c r="N59" t="s">
        <v>77</v>
      </c>
      <c r="O59" t="s">
        <v>155</v>
      </c>
      <c r="P59">
        <v>120129</v>
      </c>
    </row>
    <row r="60" spans="1:16" x14ac:dyDescent="0.2">
      <c r="A60" s="11" t="str">
        <f t="shared" si="1"/>
        <v>Lakeview Hospital</v>
      </c>
      <c r="B60" s="22" t="str">
        <f t="shared" si="2"/>
        <v>129991113009</v>
      </c>
      <c r="C60" t="str">
        <f>VLOOKUP(A60,'OP Dollars'!$A$5:$B$91,2,FALSE)</f>
        <v>870322019001</v>
      </c>
      <c r="D60" t="e">
        <f>'OP Dollars'!#REF!</f>
        <v>#REF!</v>
      </c>
      <c r="E60" s="1">
        <f>'ACO Pmt Recon'!F22</f>
        <v>48168.24</v>
      </c>
      <c r="M60" t="s">
        <v>147</v>
      </c>
      <c r="N60" t="s">
        <v>77</v>
      </c>
      <c r="O60" t="s">
        <v>155</v>
      </c>
      <c r="P60">
        <v>122138.48</v>
      </c>
    </row>
    <row r="61" spans="1:16" x14ac:dyDescent="0.2">
      <c r="A61" s="11" t="str">
        <f t="shared" si="1"/>
        <v>LDS Hospital</v>
      </c>
      <c r="B61" s="22" t="str">
        <f t="shared" si="2"/>
        <v>129991113009</v>
      </c>
      <c r="C61" t="str">
        <f>VLOOKUP(A61,'OP Dollars'!$A$5:$B$91,2,FALSE)</f>
        <v>870269232209</v>
      </c>
      <c r="D61" t="e">
        <f>'OP Dollars'!#REF!</f>
        <v>#REF!</v>
      </c>
      <c r="E61" s="1">
        <f>'ACO Pmt Recon'!F23</f>
        <v>52079.21</v>
      </c>
      <c r="M61" t="s">
        <v>141</v>
      </c>
      <c r="N61" t="s">
        <v>74</v>
      </c>
      <c r="O61" t="s">
        <v>155</v>
      </c>
      <c r="P61">
        <v>8950.26</v>
      </c>
    </row>
    <row r="62" spans="1:16" x14ac:dyDescent="0.2">
      <c r="A62" s="11" t="str">
        <f t="shared" si="1"/>
        <v>Logan Regional Med Center</v>
      </c>
      <c r="B62" s="22" t="str">
        <f t="shared" si="2"/>
        <v>129991113009</v>
      </c>
      <c r="C62" t="str">
        <f>VLOOKUP(A62,'OP Dollars'!$A$5:$B$91,2,FALSE)</f>
        <v>870269232176</v>
      </c>
      <c r="D62" t="e">
        <f>'OP Dollars'!#REF!</f>
        <v>#REF!</v>
      </c>
      <c r="E62" s="1">
        <f>'ACO Pmt Recon'!F24</f>
        <v>134462.37</v>
      </c>
      <c r="M62" t="s">
        <v>143</v>
      </c>
      <c r="N62" t="s">
        <v>74</v>
      </c>
      <c r="O62" t="s">
        <v>155</v>
      </c>
      <c r="P62">
        <v>13552.03</v>
      </c>
    </row>
    <row r="63" spans="1:16" x14ac:dyDescent="0.2">
      <c r="A63" s="11" t="str">
        <f t="shared" si="1"/>
        <v>Lone Peak Hospital</v>
      </c>
      <c r="B63" s="22" t="str">
        <f t="shared" si="2"/>
        <v>129991113009</v>
      </c>
      <c r="C63" t="str">
        <f>VLOOKUP(A63,'OP Dollars'!$A$5:$B$91,2,FALSE)</f>
        <v>251925376001</v>
      </c>
      <c r="D63" t="e">
        <f>'OP Dollars'!#REF!</f>
        <v>#REF!</v>
      </c>
      <c r="E63" s="1">
        <f>'ACO Pmt Recon'!F25</f>
        <v>30151.88</v>
      </c>
      <c r="M63" t="s">
        <v>145</v>
      </c>
      <c r="N63" t="s">
        <v>74</v>
      </c>
      <c r="O63" t="s">
        <v>155</v>
      </c>
      <c r="P63">
        <v>14362.16</v>
      </c>
    </row>
    <row r="64" spans="1:16" x14ac:dyDescent="0.2">
      <c r="A64" s="11" t="str">
        <f t="shared" si="1"/>
        <v>Mckay Dee Hospital</v>
      </c>
      <c r="B64" s="22" t="str">
        <f t="shared" si="2"/>
        <v>129991113009</v>
      </c>
      <c r="C64" t="str">
        <f>VLOOKUP(A64,'OP Dollars'!$A$5:$B$91,2,FALSE)</f>
        <v>870269232274</v>
      </c>
      <c r="D64" t="e">
        <f>'OP Dollars'!#REF!</f>
        <v>#REF!</v>
      </c>
      <c r="E64" s="1">
        <f>'ACO Pmt Recon'!F26</f>
        <v>96448.24</v>
      </c>
      <c r="M64" t="s">
        <v>147</v>
      </c>
      <c r="N64" t="s">
        <v>74</v>
      </c>
      <c r="O64" t="s">
        <v>155</v>
      </c>
      <c r="P64">
        <v>25285.37</v>
      </c>
    </row>
    <row r="65" spans="1:16" x14ac:dyDescent="0.2">
      <c r="A65" s="11" t="str">
        <f t="shared" si="1"/>
        <v>Moab Regional Hospital</v>
      </c>
      <c r="B65" s="22" t="str">
        <f t="shared" si="2"/>
        <v>129991113009</v>
      </c>
      <c r="C65" t="str">
        <f>VLOOKUP(A65,'OP Dollars'!$A$5:$B$91,2,FALSE)</f>
        <v>870270956005</v>
      </c>
      <c r="D65" t="e">
        <f>'OP Dollars'!#REF!</f>
        <v>#REF!</v>
      </c>
      <c r="E65" s="1">
        <f>'ACO Pmt Recon'!F27</f>
        <v>1125.96</v>
      </c>
      <c r="M65" t="s">
        <v>141</v>
      </c>
      <c r="N65" t="s">
        <v>135</v>
      </c>
      <c r="O65" t="s">
        <v>155</v>
      </c>
      <c r="P65">
        <v>1436.93</v>
      </c>
    </row>
    <row r="66" spans="1:16" x14ac:dyDescent="0.2">
      <c r="A66" s="11" t="str">
        <f t="shared" si="1"/>
        <v>Mountain View Hospital</v>
      </c>
      <c r="B66" s="22" t="str">
        <f t="shared" si="2"/>
        <v>129991113009</v>
      </c>
      <c r="C66" t="str">
        <f>VLOOKUP(A66,'OP Dollars'!$A$5:$B$91,2,FALSE)</f>
        <v>870333048001</v>
      </c>
      <c r="D66" t="e">
        <f>'OP Dollars'!#REF!</f>
        <v>#REF!</v>
      </c>
      <c r="E66" s="1">
        <f>'ACO Pmt Recon'!F28</f>
        <v>25484.04</v>
      </c>
      <c r="M66" t="s">
        <v>143</v>
      </c>
      <c r="N66" t="s">
        <v>135</v>
      </c>
      <c r="O66" t="s">
        <v>155</v>
      </c>
      <c r="P66">
        <v>3811.8</v>
      </c>
    </row>
    <row r="67" spans="1:16" x14ac:dyDescent="0.2">
      <c r="A67" s="11" t="str">
        <f t="shared" si="1"/>
        <v>Mountain West Medical Cntr (Tooele)</v>
      </c>
      <c r="B67" s="22" t="str">
        <f t="shared" si="2"/>
        <v>129991113009</v>
      </c>
      <c r="C67" t="str">
        <f>VLOOKUP(A67,'OP Dollars'!$A$5:$B$91,2,FALSE)</f>
        <v>870619248011</v>
      </c>
      <c r="D67" t="e">
        <f>'OP Dollars'!#REF!</f>
        <v>#REF!</v>
      </c>
      <c r="E67" s="1">
        <f>'ACO Pmt Recon'!F29</f>
        <v>118822.62</v>
      </c>
      <c r="M67" t="s">
        <v>145</v>
      </c>
      <c r="N67" t="s">
        <v>135</v>
      </c>
      <c r="O67" t="s">
        <v>155</v>
      </c>
      <c r="P67">
        <v>4077.16</v>
      </c>
    </row>
    <row r="68" spans="1:16" x14ac:dyDescent="0.2">
      <c r="A68" s="11" t="str">
        <f t="shared" si="1"/>
        <v>Northern Utah Rehabiliation Hospital</v>
      </c>
      <c r="B68" s="22" t="str">
        <f t="shared" si="2"/>
        <v>129991113009</v>
      </c>
      <c r="C68" t="str">
        <f>VLOOKUP(A68,'OP Dollars'!$A$5:$B$91,2,FALSE)</f>
        <v>462249421001</v>
      </c>
      <c r="D68" t="e">
        <f>'OP Dollars'!#REF!</f>
        <v>#REF!</v>
      </c>
      <c r="E68" s="1">
        <f>'ACO Pmt Recon'!F30</f>
        <v>0</v>
      </c>
      <c r="M68" t="s">
        <v>147</v>
      </c>
      <c r="N68" t="s">
        <v>135</v>
      </c>
      <c r="O68" t="s">
        <v>155</v>
      </c>
      <c r="P68">
        <v>10372.379999999999</v>
      </c>
    </row>
    <row r="69" spans="1:16" x14ac:dyDescent="0.2">
      <c r="A69" s="11" t="str">
        <f t="shared" si="1"/>
        <v>Ogden Regional Medical Ctr</v>
      </c>
      <c r="B69" s="22" t="str">
        <f t="shared" si="2"/>
        <v>129991113009</v>
      </c>
      <c r="C69" t="str">
        <f>VLOOKUP(A69,'OP Dollars'!$A$5:$B$91,2,FALSE)</f>
        <v>721254895009</v>
      </c>
      <c r="D69" t="e">
        <f>'OP Dollars'!#REF!</f>
        <v>#REF!</v>
      </c>
      <c r="E69" s="1">
        <f>'ACO Pmt Recon'!F31</f>
        <v>63134.99</v>
      </c>
      <c r="M69" t="s">
        <v>141</v>
      </c>
      <c r="N69" t="s">
        <v>88</v>
      </c>
      <c r="O69" t="s">
        <v>155</v>
      </c>
      <c r="P69">
        <v>45653.77</v>
      </c>
    </row>
    <row r="70" spans="1:16" x14ac:dyDescent="0.2">
      <c r="A70" s="11" t="str">
        <f t="shared" si="1"/>
        <v>Orem Community Hospital</v>
      </c>
      <c r="B70" s="22" t="str">
        <f t="shared" si="2"/>
        <v>129991113009</v>
      </c>
      <c r="C70" t="str">
        <f>VLOOKUP(A70,'OP Dollars'!$A$5:$B$91,2,FALSE)</f>
        <v>870269232033</v>
      </c>
      <c r="D70" t="e">
        <f>'OP Dollars'!#REF!</f>
        <v>#REF!</v>
      </c>
      <c r="E70" s="1">
        <f>'ACO Pmt Recon'!F32</f>
        <v>4571.09</v>
      </c>
      <c r="M70" t="s">
        <v>143</v>
      </c>
      <c r="N70" t="s">
        <v>88</v>
      </c>
      <c r="O70" t="s">
        <v>155</v>
      </c>
      <c r="P70">
        <v>59129.8</v>
      </c>
    </row>
    <row r="71" spans="1:16" x14ac:dyDescent="0.2">
      <c r="A71" s="11" t="str">
        <f t="shared" si="1"/>
        <v>Orthopedic Specialty Hosp</v>
      </c>
      <c r="B71" s="22" t="str">
        <f t="shared" si="2"/>
        <v>129991113009</v>
      </c>
      <c r="C71" t="str">
        <f>VLOOKUP(A71,'OP Dollars'!$A$5:$B$91,2,FALSE)</f>
        <v>942854057033</v>
      </c>
      <c r="D71" t="e">
        <f>'OP Dollars'!#REF!</f>
        <v>#REF!</v>
      </c>
      <c r="E71" s="1">
        <f>'ACO Pmt Recon'!F33</f>
        <v>1371.14</v>
      </c>
      <c r="M71" t="s">
        <v>145</v>
      </c>
      <c r="N71" t="s">
        <v>88</v>
      </c>
      <c r="O71" t="s">
        <v>155</v>
      </c>
      <c r="P71">
        <v>83292.039999999994</v>
      </c>
    </row>
    <row r="72" spans="1:16" x14ac:dyDescent="0.2">
      <c r="A72" s="11" t="str">
        <f t="shared" si="1"/>
        <v>Park City Medical Center</v>
      </c>
      <c r="B72" s="22" t="str">
        <f t="shared" si="2"/>
        <v>129991113009</v>
      </c>
      <c r="C72" t="str">
        <f>VLOOKUP(A72,'OP Dollars'!$A$5:$B$91,2,FALSE)</f>
        <v>942854057197</v>
      </c>
      <c r="D72" t="e">
        <f>'OP Dollars'!#REF!</f>
        <v>#REF!</v>
      </c>
      <c r="E72" s="1">
        <f>'ACO Pmt Recon'!F34</f>
        <v>16808.88</v>
      </c>
      <c r="M72" t="s">
        <v>147</v>
      </c>
      <c r="N72" t="s">
        <v>88</v>
      </c>
      <c r="O72" t="s">
        <v>155</v>
      </c>
      <c r="P72">
        <v>475362.19</v>
      </c>
    </row>
    <row r="73" spans="1:16" x14ac:dyDescent="0.2">
      <c r="A73" s="11" t="str">
        <f t="shared" si="1"/>
        <v>Primary Childrens Med Cntr</v>
      </c>
      <c r="B73" s="22" t="str">
        <f t="shared" si="2"/>
        <v>129991113009</v>
      </c>
      <c r="C73" t="str">
        <f>VLOOKUP(A73,'OP Dollars'!$A$5:$B$91,2,FALSE)</f>
        <v>942854058211</v>
      </c>
      <c r="D73" t="e">
        <f>'OP Dollars'!#REF!</f>
        <v>#REF!</v>
      </c>
      <c r="E73" s="1">
        <f>'ACO Pmt Recon'!F35</f>
        <v>678363.46</v>
      </c>
      <c r="M73" t="s">
        <v>141</v>
      </c>
      <c r="N73" t="s">
        <v>79</v>
      </c>
      <c r="O73" t="s">
        <v>155</v>
      </c>
      <c r="P73">
        <v>111270.28</v>
      </c>
    </row>
    <row r="74" spans="1:16" x14ac:dyDescent="0.2">
      <c r="A74" s="11" t="str">
        <f t="shared" si="1"/>
        <v>Salt Lake Reg Med Cntr</v>
      </c>
      <c r="B74" s="22" t="str">
        <f t="shared" si="2"/>
        <v>129991113009</v>
      </c>
      <c r="C74" t="str">
        <f>VLOOKUP(A74,'OP Dollars'!$A$5:$B$91,2,FALSE)</f>
        <v>621795214002</v>
      </c>
      <c r="D74" t="e">
        <f>'OP Dollars'!#REF!</f>
        <v>#REF!</v>
      </c>
      <c r="E74" s="1">
        <f>'ACO Pmt Recon'!F36</f>
        <v>66842.13</v>
      </c>
      <c r="M74" t="s">
        <v>143</v>
      </c>
      <c r="N74" t="s">
        <v>79</v>
      </c>
      <c r="O74" t="s">
        <v>155</v>
      </c>
      <c r="P74">
        <v>0</v>
      </c>
    </row>
    <row r="75" spans="1:16" x14ac:dyDescent="0.2">
      <c r="A75" s="11" t="str">
        <f t="shared" si="1"/>
        <v>Sanpete Valley Hospital</v>
      </c>
      <c r="B75" s="22" t="str">
        <f t="shared" si="2"/>
        <v>129991113009</v>
      </c>
      <c r="C75" t="str">
        <f>VLOOKUP(A75,'OP Dollars'!$A$5:$B$91,2,FALSE)</f>
        <v>870269232288</v>
      </c>
      <c r="D75" t="e">
        <f>'OP Dollars'!#REF!</f>
        <v>#REF!</v>
      </c>
      <c r="E75" s="1">
        <f>'ACO Pmt Recon'!F37</f>
        <v>4246.6000000000004</v>
      </c>
      <c r="M75" t="s">
        <v>145</v>
      </c>
      <c r="N75" t="s">
        <v>79</v>
      </c>
      <c r="O75" t="s">
        <v>155</v>
      </c>
      <c r="P75">
        <v>2922.06</v>
      </c>
    </row>
    <row r="76" spans="1:16" x14ac:dyDescent="0.2">
      <c r="A76" s="11" t="str">
        <f t="shared" si="1"/>
        <v>Sevier Valley Medical Cntr</v>
      </c>
      <c r="B76" s="22" t="str">
        <f t="shared" si="2"/>
        <v>129991113009</v>
      </c>
      <c r="C76" t="str">
        <f>VLOOKUP(A76,'OP Dollars'!$A$5:$B$91,2,FALSE)</f>
        <v>870269232324</v>
      </c>
      <c r="D76" t="e">
        <f>'OP Dollars'!#REF!</f>
        <v>#REF!</v>
      </c>
      <c r="E76" s="1">
        <f>'ACO Pmt Recon'!F38</f>
        <v>4727.5600000000004</v>
      </c>
      <c r="M76" t="s">
        <v>147</v>
      </c>
      <c r="N76" t="s">
        <v>79</v>
      </c>
      <c r="O76" t="s">
        <v>155</v>
      </c>
      <c r="P76">
        <v>0</v>
      </c>
    </row>
    <row r="77" spans="1:16" x14ac:dyDescent="0.2">
      <c r="A77" s="11" t="str">
        <f t="shared" si="1"/>
        <v>Shriners Hosp For Children</v>
      </c>
      <c r="B77" s="22" t="str">
        <f t="shared" si="2"/>
        <v>129991113009</v>
      </c>
      <c r="C77" t="str">
        <f>VLOOKUP(A77,'OP Dollars'!$A$5:$B$91,2,FALSE)</f>
        <v>362193608001</v>
      </c>
      <c r="D77" t="e">
        <f>'OP Dollars'!#REF!</f>
        <v>#REF!</v>
      </c>
      <c r="E77" s="1">
        <f>'ACO Pmt Recon'!F39</f>
        <v>545.69000000000005</v>
      </c>
      <c r="M77" t="s">
        <v>141</v>
      </c>
      <c r="N77" t="s">
        <v>131</v>
      </c>
      <c r="O77" t="s">
        <v>155</v>
      </c>
      <c r="P77">
        <v>0</v>
      </c>
    </row>
    <row r="78" spans="1:16" x14ac:dyDescent="0.2">
      <c r="A78" s="11" t="str">
        <f t="shared" si="1"/>
        <v>St Marks Hospital</v>
      </c>
      <c r="B78" s="22" t="str">
        <f t="shared" si="2"/>
        <v>129991113009</v>
      </c>
      <c r="C78" t="str">
        <f>VLOOKUP(A78,'OP Dollars'!$A$5:$B$91,2,FALSE)</f>
        <v>621650573021</v>
      </c>
      <c r="D78" t="e">
        <f>'OP Dollars'!#REF!</f>
        <v>#REF!</v>
      </c>
      <c r="E78" s="1">
        <f>'ACO Pmt Recon'!F40</f>
        <v>215493.5</v>
      </c>
      <c r="M78" t="s">
        <v>143</v>
      </c>
      <c r="N78" t="s">
        <v>131</v>
      </c>
      <c r="O78" t="s">
        <v>155</v>
      </c>
      <c r="P78">
        <v>3864.57</v>
      </c>
    </row>
    <row r="79" spans="1:16" x14ac:dyDescent="0.2">
      <c r="A79" s="11" t="str">
        <f t="shared" si="1"/>
        <v>Timpanogos Regional Hosp</v>
      </c>
      <c r="B79" s="22" t="str">
        <f t="shared" si="2"/>
        <v>129991113009</v>
      </c>
      <c r="C79" t="str">
        <f>VLOOKUP(A79,'OP Dollars'!$A$5:$B$91,2,FALSE)</f>
        <v>621831495013</v>
      </c>
      <c r="D79" t="e">
        <f>'OP Dollars'!#REF!</f>
        <v>#REF!</v>
      </c>
      <c r="E79" s="1">
        <f>'ACO Pmt Recon'!F41</f>
        <v>72399.08</v>
      </c>
      <c r="M79" t="s">
        <v>145</v>
      </c>
      <c r="N79" t="s">
        <v>131</v>
      </c>
      <c r="O79" t="s">
        <v>155</v>
      </c>
      <c r="P79">
        <v>2411.96</v>
      </c>
    </row>
    <row r="80" spans="1:16" x14ac:dyDescent="0.2">
      <c r="A80" s="11" t="str">
        <f t="shared" si="1"/>
        <v>Uintah Basin Medical Cntr</v>
      </c>
      <c r="B80" s="22" t="str">
        <f t="shared" si="2"/>
        <v>129991113009</v>
      </c>
      <c r="C80" t="str">
        <f>VLOOKUP(A80,'OP Dollars'!$A$5:$B$91,2,FALSE)</f>
        <v>870276435005</v>
      </c>
      <c r="D80" t="e">
        <f>'OP Dollars'!#REF!</f>
        <v>#REF!</v>
      </c>
      <c r="E80" s="1">
        <f>'ACO Pmt Recon'!F42</f>
        <v>9294.9</v>
      </c>
      <c r="M80" t="s">
        <v>147</v>
      </c>
      <c r="N80" t="s">
        <v>131</v>
      </c>
      <c r="O80" t="s">
        <v>155</v>
      </c>
      <c r="P80">
        <v>2067.41</v>
      </c>
    </row>
    <row r="81" spans="1:16" x14ac:dyDescent="0.2">
      <c r="A81" s="11" t="str">
        <f t="shared" si="1"/>
        <v>Utah Valley Reg Med Cntr</v>
      </c>
      <c r="B81" s="22" t="str">
        <f t="shared" si="2"/>
        <v>129991113009</v>
      </c>
      <c r="C81" t="str">
        <f>VLOOKUP(A81,'OP Dollars'!$A$5:$B$91,2,FALSE)</f>
        <v>870269232162</v>
      </c>
      <c r="D81" t="e">
        <f>'OP Dollars'!#REF!</f>
        <v>#REF!</v>
      </c>
      <c r="E81" s="1">
        <f>'ACO Pmt Recon'!F43</f>
        <v>93034.69</v>
      </c>
      <c r="M81" t="s">
        <v>141</v>
      </c>
      <c r="N81" t="s">
        <v>73</v>
      </c>
      <c r="O81" t="s">
        <v>155</v>
      </c>
      <c r="P81">
        <v>5405.25</v>
      </c>
    </row>
    <row r="82" spans="1:16" x14ac:dyDescent="0.2">
      <c r="A82" s="11" t="str">
        <f t="shared" si="1"/>
        <v>Utah Valley Specialty Hospital</v>
      </c>
      <c r="B82" s="22" t="str">
        <f t="shared" si="2"/>
        <v>129991113009</v>
      </c>
      <c r="C82" t="e">
        <f>VLOOKUP(A82,'OP Dollars'!$A$5:$B$91,2,FALSE)</f>
        <v>#N/A</v>
      </c>
      <c r="D82" t="e">
        <f>'OP Dollars'!#REF!</f>
        <v>#REF!</v>
      </c>
      <c r="E82" s="1">
        <f>'ACO Pmt Recon'!F44</f>
        <v>0</v>
      </c>
      <c r="M82" t="s">
        <v>143</v>
      </c>
      <c r="N82" t="s">
        <v>73</v>
      </c>
      <c r="O82" t="s">
        <v>155</v>
      </c>
      <c r="P82">
        <v>30672.5</v>
      </c>
    </row>
    <row r="83" spans="1:16" x14ac:dyDescent="0.2">
      <c r="A83" s="11" t="str">
        <f>A42</f>
        <v>Alta View Hospital</v>
      </c>
      <c r="B83" s="22" t="s">
        <v>145</v>
      </c>
      <c r="C83" t="str">
        <f>VLOOKUP(A83,'OP Dollars'!$A$5:$B$91,2,FALSE)</f>
        <v>870269232020</v>
      </c>
      <c r="D83" t="e">
        <f>'OP Dollars'!#REF!</f>
        <v>#REF!</v>
      </c>
      <c r="E83" s="1">
        <f>'ACO Pmt Recon'!J4</f>
        <v>16801.11</v>
      </c>
      <c r="M83" t="s">
        <v>145</v>
      </c>
      <c r="N83" t="s">
        <v>73</v>
      </c>
      <c r="O83" t="s">
        <v>155</v>
      </c>
      <c r="P83">
        <v>9915.94</v>
      </c>
    </row>
    <row r="84" spans="1:16" x14ac:dyDescent="0.2">
      <c r="A84" s="11" t="str">
        <f t="shared" si="1"/>
        <v>American Fork Hospital</v>
      </c>
      <c r="B84" s="22" t="s">
        <v>145</v>
      </c>
      <c r="C84" t="str">
        <f>VLOOKUP(A84,'OP Dollars'!$A$5:$B$91,2,FALSE)</f>
        <v>870269232212</v>
      </c>
      <c r="D84" t="e">
        <f>'OP Dollars'!#REF!</f>
        <v>#REF!</v>
      </c>
      <c r="E84" s="1">
        <f>'ACO Pmt Recon'!J5</f>
        <v>14151.54</v>
      </c>
      <c r="M84" t="s">
        <v>147</v>
      </c>
      <c r="N84" t="s">
        <v>73</v>
      </c>
      <c r="O84" t="s">
        <v>155</v>
      </c>
      <c r="P84">
        <v>161288</v>
      </c>
    </row>
    <row r="85" spans="1:16" x14ac:dyDescent="0.2">
      <c r="A85" s="11" t="str">
        <f t="shared" si="1"/>
        <v>Ashley Regional Med Cntr</v>
      </c>
      <c r="B85" s="22" t="s">
        <v>145</v>
      </c>
      <c r="C85" t="str">
        <f>VLOOKUP(A85,'OP Dollars'!$A$5:$B$91,2,FALSE)</f>
        <v>621762532020</v>
      </c>
      <c r="D85" t="e">
        <f>'OP Dollars'!#REF!</f>
        <v>#REF!</v>
      </c>
      <c r="E85" s="1">
        <f>'ACO Pmt Recon'!J6</f>
        <v>10466.620000000001</v>
      </c>
      <c r="M85" t="s">
        <v>141</v>
      </c>
      <c r="N85" t="s">
        <v>85</v>
      </c>
      <c r="O85" t="s">
        <v>155</v>
      </c>
      <c r="P85">
        <v>4918.93</v>
      </c>
    </row>
    <row r="86" spans="1:16" x14ac:dyDescent="0.2">
      <c r="A86" s="11" t="str">
        <f t="shared" si="1"/>
        <v>Bear River Valley Hospital</v>
      </c>
      <c r="B86" s="22" t="s">
        <v>145</v>
      </c>
      <c r="C86" t="str">
        <f>VLOOKUP(A86,'OP Dollars'!$A$5:$B$91,2,FALSE)</f>
        <v>870269232291</v>
      </c>
      <c r="D86" t="e">
        <f>'OP Dollars'!#REF!</f>
        <v>#REF!</v>
      </c>
      <c r="E86" s="1">
        <f>'ACO Pmt Recon'!J7</f>
        <v>27306.34</v>
      </c>
      <c r="M86" t="s">
        <v>143</v>
      </c>
      <c r="N86" t="s">
        <v>85</v>
      </c>
      <c r="O86" t="s">
        <v>155</v>
      </c>
      <c r="P86">
        <v>31080.32</v>
      </c>
    </row>
    <row r="87" spans="1:16" x14ac:dyDescent="0.2">
      <c r="A87" s="11" t="str">
        <f t="shared" si="1"/>
        <v>Blue Mountain Hospital</v>
      </c>
      <c r="B87" s="22" t="s">
        <v>145</v>
      </c>
      <c r="C87" t="str">
        <f>VLOOKUP(A87,'OP Dollars'!$A$5:$B$91,2,FALSE)</f>
        <v>200743054001</v>
      </c>
      <c r="D87" t="e">
        <f>'OP Dollars'!#REF!</f>
        <v>#REF!</v>
      </c>
      <c r="E87" s="1">
        <f>'ACO Pmt Recon'!J8</f>
        <v>0</v>
      </c>
      <c r="M87" t="s">
        <v>145</v>
      </c>
      <c r="N87" t="s">
        <v>85</v>
      </c>
      <c r="O87" t="s">
        <v>155</v>
      </c>
      <c r="P87">
        <v>22343.52</v>
      </c>
    </row>
    <row r="88" spans="1:16" x14ac:dyDescent="0.2">
      <c r="A88" s="11" t="str">
        <f t="shared" si="1"/>
        <v>Brigham City Comm Hosp</v>
      </c>
      <c r="B88" s="22" t="s">
        <v>145</v>
      </c>
      <c r="C88" t="str">
        <f>VLOOKUP(A88,'OP Dollars'!$A$5:$B$91,2,FALSE)</f>
        <v>870318837007</v>
      </c>
      <c r="D88" t="e">
        <f>'OP Dollars'!#REF!</f>
        <v>#REF!</v>
      </c>
      <c r="E88" s="1">
        <f>'ACO Pmt Recon'!J9</f>
        <v>48004.03</v>
      </c>
      <c r="M88" t="s">
        <v>147</v>
      </c>
      <c r="N88" t="s">
        <v>85</v>
      </c>
      <c r="O88" t="s">
        <v>155</v>
      </c>
      <c r="P88">
        <v>140940.19</v>
      </c>
    </row>
    <row r="89" spans="1:16" x14ac:dyDescent="0.2">
      <c r="A89" s="11" t="str">
        <f t="shared" si="1"/>
        <v>Cache Valley Hospital</v>
      </c>
      <c r="B89" s="22" t="s">
        <v>145</v>
      </c>
      <c r="C89" t="str">
        <f>VLOOKUP(A89,'OP Dollars'!$A$5:$B$91,2,FALSE)</f>
        <v>471210615001</v>
      </c>
      <c r="D89" t="e">
        <f>'OP Dollars'!#REF!</f>
        <v>#REF!</v>
      </c>
      <c r="E89" s="1">
        <f>'ACO Pmt Recon'!J10</f>
        <v>48148.2</v>
      </c>
      <c r="M89" t="s">
        <v>141</v>
      </c>
      <c r="N89" t="s">
        <v>133</v>
      </c>
      <c r="O89" t="s">
        <v>155</v>
      </c>
      <c r="P89">
        <v>367.39</v>
      </c>
    </row>
    <row r="90" spans="1:16" x14ac:dyDescent="0.2">
      <c r="A90" s="11" t="str">
        <f t="shared" si="1"/>
        <v>Castleview Hospital LLC</v>
      </c>
      <c r="B90" s="22" t="s">
        <v>145</v>
      </c>
      <c r="C90" t="str">
        <f>VLOOKUP(A90,'OP Dollars'!$A$5:$B$91,2,FALSE)</f>
        <v>621762357001</v>
      </c>
      <c r="D90" t="e">
        <f>'OP Dollars'!#REF!</f>
        <v>#REF!</v>
      </c>
      <c r="E90" s="1">
        <f>'ACO Pmt Recon'!J11</f>
        <v>9226.6</v>
      </c>
      <c r="M90" t="s">
        <v>143</v>
      </c>
      <c r="N90" t="s">
        <v>133</v>
      </c>
      <c r="O90" t="s">
        <v>155</v>
      </c>
      <c r="P90">
        <v>429</v>
      </c>
    </row>
    <row r="91" spans="1:16" x14ac:dyDescent="0.2">
      <c r="A91" s="11" t="str">
        <f t="shared" si="1"/>
        <v>Cedar City Hospital</v>
      </c>
      <c r="B91" s="22" t="s">
        <v>145</v>
      </c>
      <c r="C91" t="str">
        <f>VLOOKUP(A91,'OP Dollars'!$A$5:$B$91,2,FALSE)</f>
        <v>870269232307</v>
      </c>
      <c r="D91" t="e">
        <f>'OP Dollars'!#REF!</f>
        <v>#REF!</v>
      </c>
      <c r="E91" s="1">
        <f>'ACO Pmt Recon'!J12</f>
        <v>165739.4</v>
      </c>
      <c r="M91" t="s">
        <v>145</v>
      </c>
      <c r="N91" t="s">
        <v>133</v>
      </c>
      <c r="O91" t="s">
        <v>155</v>
      </c>
      <c r="P91">
        <v>618.97</v>
      </c>
    </row>
    <row r="92" spans="1:16" x14ac:dyDescent="0.2">
      <c r="A92" s="11" t="str">
        <f t="shared" si="1"/>
        <v>Central Valley Medical Ctr</v>
      </c>
      <c r="B92" s="22" t="s">
        <v>145</v>
      </c>
      <c r="C92" t="str">
        <f>VLOOKUP(A92,'OP Dollars'!$A$5:$B$91,2,FALSE)</f>
        <v>876000887008</v>
      </c>
      <c r="D92" t="e">
        <f>'OP Dollars'!#REF!</f>
        <v>#REF!</v>
      </c>
      <c r="E92" s="1">
        <f>'ACO Pmt Recon'!J13</f>
        <v>8710.0400000000009</v>
      </c>
      <c r="M92" t="s">
        <v>147</v>
      </c>
      <c r="N92" t="s">
        <v>133</v>
      </c>
      <c r="O92" t="s">
        <v>155</v>
      </c>
      <c r="P92">
        <v>897.39</v>
      </c>
    </row>
    <row r="93" spans="1:16" x14ac:dyDescent="0.2">
      <c r="A93" s="11" t="str">
        <f t="shared" si="1"/>
        <v>Davis Hospital &amp; Med Cntr</v>
      </c>
      <c r="B93" s="22" t="s">
        <v>145</v>
      </c>
      <c r="C93" t="str">
        <f>VLOOKUP(A93,'OP Dollars'!$A$5:$B$91,2,FALSE)</f>
        <v>680562507001</v>
      </c>
      <c r="D93" t="e">
        <f>'OP Dollars'!#REF!</f>
        <v>#REF!</v>
      </c>
      <c r="E93" s="1">
        <f>'ACO Pmt Recon'!J14</f>
        <v>182224.67</v>
      </c>
      <c r="M93" t="s">
        <v>141</v>
      </c>
      <c r="N93" t="s">
        <v>86</v>
      </c>
      <c r="O93" t="s">
        <v>155</v>
      </c>
      <c r="P93">
        <v>111843.07</v>
      </c>
    </row>
    <row r="94" spans="1:16" x14ac:dyDescent="0.2">
      <c r="A94" s="11" t="str">
        <f t="shared" si="1"/>
        <v>Delta Community Med Cntr</v>
      </c>
      <c r="B94" s="22" t="s">
        <v>145</v>
      </c>
      <c r="C94" t="str">
        <f>VLOOKUP(A94,'OP Dollars'!$A$5:$B$91,2,FALSE)</f>
        <v>870269232257</v>
      </c>
      <c r="D94" t="e">
        <f>'OP Dollars'!#REF!</f>
        <v>#REF!</v>
      </c>
      <c r="E94" s="1">
        <f>'ACO Pmt Recon'!J15</f>
        <v>3523.69</v>
      </c>
      <c r="M94" t="s">
        <v>143</v>
      </c>
      <c r="N94" t="s">
        <v>86</v>
      </c>
      <c r="O94" t="s">
        <v>155</v>
      </c>
      <c r="P94">
        <v>107441.7</v>
      </c>
    </row>
    <row r="95" spans="1:16" x14ac:dyDescent="0.2">
      <c r="A95" s="11" t="str">
        <f t="shared" si="1"/>
        <v>Dixie Medical Center</v>
      </c>
      <c r="B95" s="22" t="s">
        <v>145</v>
      </c>
      <c r="C95" t="str">
        <f>VLOOKUP(A95,'OP Dollars'!$A$5:$B$91,2,FALSE)</f>
        <v>870269232261</v>
      </c>
      <c r="D95" t="e">
        <f>'OP Dollars'!#REF!</f>
        <v>#REF!</v>
      </c>
      <c r="E95" s="1">
        <f>'ACO Pmt Recon'!J16</f>
        <v>0</v>
      </c>
      <c r="M95" t="s">
        <v>145</v>
      </c>
      <c r="N95" t="s">
        <v>86</v>
      </c>
      <c r="O95" t="s">
        <v>155</v>
      </c>
      <c r="P95">
        <v>88488.58</v>
      </c>
    </row>
    <row r="96" spans="1:16" x14ac:dyDescent="0.2">
      <c r="A96" s="11" t="str">
        <f t="shared" si="1"/>
        <v>Fillmore Hospital</v>
      </c>
      <c r="B96" s="22" t="s">
        <v>145</v>
      </c>
      <c r="C96" t="str">
        <f>VLOOKUP(A96,'OP Dollars'!$A$5:$B$91,2,FALSE)</f>
        <v>870269232180</v>
      </c>
      <c r="D96" t="e">
        <f>'OP Dollars'!#REF!</f>
        <v>#REF!</v>
      </c>
      <c r="E96" s="1">
        <f>'ACO Pmt Recon'!J17</f>
        <v>1144.95</v>
      </c>
      <c r="M96" t="s">
        <v>147</v>
      </c>
      <c r="N96" t="s">
        <v>86</v>
      </c>
      <c r="O96" t="s">
        <v>155</v>
      </c>
      <c r="P96">
        <v>150234.03</v>
      </c>
    </row>
    <row r="97" spans="1:16" x14ac:dyDescent="0.2">
      <c r="A97" s="11" t="str">
        <f t="shared" si="1"/>
        <v>Heber Valley Medical Ctr</v>
      </c>
      <c r="B97" s="22" t="s">
        <v>145</v>
      </c>
      <c r="C97" t="str">
        <f>VLOOKUP(A97,'OP Dollars'!$A$5:$B$91,2,FALSE)</f>
        <v>870269232341</v>
      </c>
      <c r="D97" t="e">
        <f>'OP Dollars'!#REF!</f>
        <v>#REF!</v>
      </c>
      <c r="E97" s="1">
        <f>'ACO Pmt Recon'!J18</f>
        <v>24452.21</v>
      </c>
      <c r="M97" t="s">
        <v>141</v>
      </c>
      <c r="N97" t="s">
        <v>100</v>
      </c>
      <c r="O97" t="s">
        <v>155</v>
      </c>
      <c r="P97">
        <v>30972.86</v>
      </c>
    </row>
    <row r="98" spans="1:16" x14ac:dyDescent="0.2">
      <c r="A98" s="11" t="str">
        <f t="shared" si="1"/>
        <v>IHC Riverton Hospital</v>
      </c>
      <c r="B98" s="22" t="s">
        <v>145</v>
      </c>
      <c r="C98" t="str">
        <f>VLOOKUP(A98,'OP Dollars'!$A$5:$B$91,2,FALSE)</f>
        <v>942854057207</v>
      </c>
      <c r="D98" t="e">
        <f>'OP Dollars'!#REF!</f>
        <v>#REF!</v>
      </c>
      <c r="E98" s="1">
        <f>'ACO Pmt Recon'!J19</f>
        <v>17748.11</v>
      </c>
      <c r="M98" t="s">
        <v>143</v>
      </c>
      <c r="N98" t="s">
        <v>100</v>
      </c>
      <c r="O98" t="s">
        <v>155</v>
      </c>
      <c r="P98">
        <v>103607.85</v>
      </c>
    </row>
    <row r="99" spans="1:16" x14ac:dyDescent="0.2">
      <c r="A99" s="11" t="str">
        <f t="shared" si="1"/>
        <v>Intermountain Medical Center</v>
      </c>
      <c r="B99" s="22" t="s">
        <v>145</v>
      </c>
      <c r="C99" t="str">
        <f>VLOOKUP(A99,'OP Dollars'!$A$5:$B$91,2,FALSE)</f>
        <v>870269232338</v>
      </c>
      <c r="D99" t="e">
        <f>'OP Dollars'!#REF!</f>
        <v>#REF!</v>
      </c>
      <c r="E99" s="1">
        <f>'ACO Pmt Recon'!J20</f>
        <v>102797.82</v>
      </c>
      <c r="M99" t="s">
        <v>145</v>
      </c>
      <c r="N99" t="s">
        <v>100</v>
      </c>
      <c r="O99" t="s">
        <v>155</v>
      </c>
      <c r="P99">
        <v>44215.58</v>
      </c>
    </row>
    <row r="100" spans="1:16" x14ac:dyDescent="0.2">
      <c r="A100" s="11" t="str">
        <f t="shared" si="1"/>
        <v>Jordan Valley Hosp Lp</v>
      </c>
      <c r="B100" s="22" t="s">
        <v>145</v>
      </c>
      <c r="C100" t="str">
        <f>VLOOKUP(A100,'OP Dollars'!$A$5:$B$91,2,FALSE)</f>
        <v>820588653001</v>
      </c>
      <c r="D100" t="e">
        <f>'OP Dollars'!#REF!</f>
        <v>#REF!</v>
      </c>
      <c r="E100" s="1">
        <f>'ACO Pmt Recon'!J21</f>
        <v>116131.06</v>
      </c>
      <c r="M100" t="s">
        <v>147</v>
      </c>
      <c r="N100" t="s">
        <v>100</v>
      </c>
      <c r="O100" t="s">
        <v>155</v>
      </c>
      <c r="P100">
        <v>411912.78</v>
      </c>
    </row>
    <row r="101" spans="1:16" x14ac:dyDescent="0.2">
      <c r="A101" s="11" t="str">
        <f t="shared" si="1"/>
        <v>Lakeview Hospital</v>
      </c>
      <c r="B101" s="22" t="s">
        <v>145</v>
      </c>
      <c r="C101" t="str">
        <f>VLOOKUP(A101,'OP Dollars'!$A$5:$B$91,2,FALSE)</f>
        <v>870322019001</v>
      </c>
      <c r="D101" t="e">
        <f>'OP Dollars'!#REF!</f>
        <v>#REF!</v>
      </c>
      <c r="E101" s="1">
        <f>'ACO Pmt Recon'!J22</f>
        <v>29207.51</v>
      </c>
      <c r="M101" t="s">
        <v>141</v>
      </c>
      <c r="N101" t="s">
        <v>92</v>
      </c>
      <c r="O101" t="s">
        <v>155</v>
      </c>
      <c r="P101">
        <v>700.21</v>
      </c>
    </row>
    <row r="102" spans="1:16" x14ac:dyDescent="0.2">
      <c r="A102" s="11" t="str">
        <f t="shared" si="1"/>
        <v>LDS Hospital</v>
      </c>
      <c r="B102" s="22" t="s">
        <v>145</v>
      </c>
      <c r="C102" t="str">
        <f>VLOOKUP(A102,'OP Dollars'!$A$5:$B$91,2,FALSE)</f>
        <v>870269232209</v>
      </c>
      <c r="D102" t="e">
        <f>'OP Dollars'!#REF!</f>
        <v>#REF!</v>
      </c>
      <c r="E102" s="1">
        <f>'ACO Pmt Recon'!J23</f>
        <v>28085.35</v>
      </c>
      <c r="M102" t="s">
        <v>143</v>
      </c>
      <c r="N102" t="s">
        <v>92</v>
      </c>
      <c r="O102" t="s">
        <v>155</v>
      </c>
      <c r="P102">
        <v>14263.91</v>
      </c>
    </row>
    <row r="103" spans="1:16" x14ac:dyDescent="0.2">
      <c r="A103" s="11" t="str">
        <f t="shared" si="1"/>
        <v>Logan Regional Med Center</v>
      </c>
      <c r="B103" s="22" t="s">
        <v>145</v>
      </c>
      <c r="C103" t="str">
        <f>VLOOKUP(A103,'OP Dollars'!$A$5:$B$91,2,FALSE)</f>
        <v>870269232176</v>
      </c>
      <c r="D103" t="e">
        <f>'OP Dollars'!#REF!</f>
        <v>#REF!</v>
      </c>
      <c r="E103" s="1">
        <f>'ACO Pmt Recon'!J24</f>
        <v>131032.31</v>
      </c>
      <c r="M103" t="s">
        <v>145</v>
      </c>
      <c r="N103" t="s">
        <v>92</v>
      </c>
      <c r="O103" t="s">
        <v>155</v>
      </c>
      <c r="P103">
        <v>1223.8399999999999</v>
      </c>
    </row>
    <row r="104" spans="1:16" x14ac:dyDescent="0.2">
      <c r="A104" s="11" t="str">
        <f t="shared" si="1"/>
        <v>Lone Peak Hospital</v>
      </c>
      <c r="B104" s="22" t="s">
        <v>145</v>
      </c>
      <c r="C104" t="str">
        <f>VLOOKUP(A104,'OP Dollars'!$A$5:$B$91,2,FALSE)</f>
        <v>251925376001</v>
      </c>
      <c r="D104" t="e">
        <f>'OP Dollars'!#REF!</f>
        <v>#REF!</v>
      </c>
      <c r="E104" s="1">
        <f>'ACO Pmt Recon'!J25</f>
        <v>23869.13</v>
      </c>
      <c r="M104" t="s">
        <v>147</v>
      </c>
      <c r="N104" t="s">
        <v>92</v>
      </c>
      <c r="O104" t="s">
        <v>155</v>
      </c>
      <c r="P104">
        <v>49946.62</v>
      </c>
    </row>
    <row r="105" spans="1:16" x14ac:dyDescent="0.2">
      <c r="A105" s="11" t="str">
        <f t="shared" si="1"/>
        <v>Mckay Dee Hospital</v>
      </c>
      <c r="B105" s="22" t="s">
        <v>145</v>
      </c>
      <c r="C105" t="str">
        <f>VLOOKUP(A105,'OP Dollars'!$A$5:$B$91,2,FALSE)</f>
        <v>870269232274</v>
      </c>
      <c r="D105" t="e">
        <f>'OP Dollars'!#REF!</f>
        <v>#REF!</v>
      </c>
      <c r="E105" s="1">
        <f>'ACO Pmt Recon'!J26</f>
        <v>113376</v>
      </c>
      <c r="M105" t="s">
        <v>141</v>
      </c>
      <c r="N105" t="s">
        <v>72</v>
      </c>
      <c r="O105" t="s">
        <v>155</v>
      </c>
      <c r="P105">
        <v>2019.06</v>
      </c>
    </row>
    <row r="106" spans="1:16" x14ac:dyDescent="0.2">
      <c r="A106" s="11" t="str">
        <f t="shared" si="1"/>
        <v>Moab Regional Hospital</v>
      </c>
      <c r="B106" s="22" t="s">
        <v>145</v>
      </c>
      <c r="C106" t="str">
        <f>VLOOKUP(A106,'OP Dollars'!$A$5:$B$91,2,FALSE)</f>
        <v>870270956005</v>
      </c>
      <c r="D106" t="e">
        <f>'OP Dollars'!#REF!</f>
        <v>#REF!</v>
      </c>
      <c r="E106" s="1">
        <f>'ACO Pmt Recon'!J27</f>
        <v>2705.36</v>
      </c>
      <c r="M106" t="s">
        <v>143</v>
      </c>
      <c r="N106" t="s">
        <v>72</v>
      </c>
      <c r="O106" t="s">
        <v>155</v>
      </c>
      <c r="P106">
        <v>17648.93</v>
      </c>
    </row>
    <row r="107" spans="1:16" x14ac:dyDescent="0.2">
      <c r="A107" s="11" t="str">
        <f t="shared" ref="A107:A123" si="3">A66</f>
        <v>Mountain View Hospital</v>
      </c>
      <c r="B107" s="22" t="s">
        <v>145</v>
      </c>
      <c r="C107" t="str">
        <f>VLOOKUP(A107,'OP Dollars'!$A$5:$B$91,2,FALSE)</f>
        <v>870333048001</v>
      </c>
      <c r="D107" t="e">
        <f>'OP Dollars'!#REF!</f>
        <v>#REF!</v>
      </c>
      <c r="E107" s="1">
        <f>'ACO Pmt Recon'!J28</f>
        <v>30577.56</v>
      </c>
      <c r="M107" t="s">
        <v>145</v>
      </c>
      <c r="N107" t="s">
        <v>72</v>
      </c>
      <c r="O107" t="s">
        <v>155</v>
      </c>
      <c r="P107">
        <v>8635.2800000000007</v>
      </c>
    </row>
    <row r="108" spans="1:16" x14ac:dyDescent="0.2">
      <c r="A108" s="11" t="str">
        <f t="shared" si="3"/>
        <v>Mountain West Medical Cntr (Tooele)</v>
      </c>
      <c r="B108" s="22" t="s">
        <v>145</v>
      </c>
      <c r="C108" t="str">
        <f>VLOOKUP(A108,'OP Dollars'!$A$5:$B$91,2,FALSE)</f>
        <v>870619248011</v>
      </c>
      <c r="D108" t="e">
        <f>'OP Dollars'!#REF!</f>
        <v>#REF!</v>
      </c>
      <c r="E108" s="1">
        <f>'ACO Pmt Recon'!J29</f>
        <v>78484.98</v>
      </c>
      <c r="M108" t="s">
        <v>147</v>
      </c>
      <c r="N108" t="s">
        <v>72</v>
      </c>
      <c r="O108" t="s">
        <v>155</v>
      </c>
      <c r="P108">
        <v>104275.68</v>
      </c>
    </row>
    <row r="109" spans="1:16" x14ac:dyDescent="0.2">
      <c r="A109" s="11" t="str">
        <f t="shared" si="3"/>
        <v>Northern Utah Rehabiliation Hospital</v>
      </c>
      <c r="B109" s="22" t="s">
        <v>145</v>
      </c>
      <c r="C109" t="str">
        <f>VLOOKUP(A109,'OP Dollars'!$A$5:$B$91,2,FALSE)</f>
        <v>462249421001</v>
      </c>
      <c r="D109" t="e">
        <f>'OP Dollars'!#REF!</f>
        <v>#REF!</v>
      </c>
      <c r="E109" s="1">
        <f>'ACO Pmt Recon'!J30</f>
        <v>16.5</v>
      </c>
      <c r="M109" t="s">
        <v>141</v>
      </c>
      <c r="N109" t="s">
        <v>83</v>
      </c>
      <c r="O109" t="s">
        <v>155</v>
      </c>
      <c r="P109">
        <v>29690.84</v>
      </c>
    </row>
    <row r="110" spans="1:16" x14ac:dyDescent="0.2">
      <c r="A110" s="11" t="str">
        <f t="shared" si="3"/>
        <v>Ogden Regional Medical Ctr</v>
      </c>
      <c r="B110" s="22" t="s">
        <v>145</v>
      </c>
      <c r="C110" t="str">
        <f>VLOOKUP(A110,'OP Dollars'!$A$5:$B$91,2,FALSE)</f>
        <v>721254895009</v>
      </c>
      <c r="D110" t="e">
        <f>'OP Dollars'!#REF!</f>
        <v>#REF!</v>
      </c>
      <c r="E110" s="1">
        <f>'ACO Pmt Recon'!J31</f>
        <v>140738.19</v>
      </c>
      <c r="M110" t="s">
        <v>143</v>
      </c>
      <c r="N110" t="s">
        <v>83</v>
      </c>
      <c r="O110" t="s">
        <v>155</v>
      </c>
      <c r="P110">
        <v>187063.4</v>
      </c>
    </row>
    <row r="111" spans="1:16" x14ac:dyDescent="0.2">
      <c r="A111" s="11" t="str">
        <f t="shared" si="3"/>
        <v>Orem Community Hospital</v>
      </c>
      <c r="B111" s="22" t="s">
        <v>145</v>
      </c>
      <c r="C111" t="str">
        <f>VLOOKUP(A111,'OP Dollars'!$A$5:$B$91,2,FALSE)</f>
        <v>870269232033</v>
      </c>
      <c r="D111" t="e">
        <f>'OP Dollars'!#REF!</f>
        <v>#REF!</v>
      </c>
      <c r="E111" s="1">
        <f>'ACO Pmt Recon'!J32</f>
        <v>5880.45</v>
      </c>
      <c r="M111" t="s">
        <v>145</v>
      </c>
      <c r="N111" t="s">
        <v>83</v>
      </c>
      <c r="O111" t="s">
        <v>155</v>
      </c>
      <c r="P111">
        <v>73311.520000000004</v>
      </c>
    </row>
    <row r="112" spans="1:16" x14ac:dyDescent="0.2">
      <c r="A112" s="11" t="str">
        <f t="shared" si="3"/>
        <v>Orthopedic Specialty Hosp</v>
      </c>
      <c r="B112" s="22" t="s">
        <v>145</v>
      </c>
      <c r="C112" t="str">
        <f>VLOOKUP(A112,'OP Dollars'!$A$5:$B$91,2,FALSE)</f>
        <v>942854057033</v>
      </c>
      <c r="D112" t="e">
        <f>'OP Dollars'!#REF!</f>
        <v>#REF!</v>
      </c>
      <c r="E112" s="1">
        <f>'ACO Pmt Recon'!J33</f>
        <v>416.37</v>
      </c>
      <c r="M112" t="s">
        <v>147</v>
      </c>
      <c r="N112" t="s">
        <v>83</v>
      </c>
      <c r="O112" t="s">
        <v>155</v>
      </c>
      <c r="P112">
        <v>31997.63</v>
      </c>
    </row>
    <row r="113" spans="1:16" x14ac:dyDescent="0.2">
      <c r="A113" s="11" t="str">
        <f t="shared" si="3"/>
        <v>Park City Medical Center</v>
      </c>
      <c r="B113" s="22" t="s">
        <v>145</v>
      </c>
      <c r="C113" t="str">
        <f>VLOOKUP(A113,'OP Dollars'!$A$5:$B$91,2,FALSE)</f>
        <v>942854057197</v>
      </c>
      <c r="D113" t="e">
        <f>'OP Dollars'!#REF!</f>
        <v>#REF!</v>
      </c>
      <c r="E113" s="1">
        <f>'ACO Pmt Recon'!J34</f>
        <v>6591.71</v>
      </c>
      <c r="M113" t="s">
        <v>141</v>
      </c>
      <c r="N113" t="s">
        <v>91</v>
      </c>
      <c r="O113" t="s">
        <v>155</v>
      </c>
      <c r="P113">
        <v>18602.099999999999</v>
      </c>
    </row>
    <row r="114" spans="1:16" x14ac:dyDescent="0.2">
      <c r="A114" s="11" t="str">
        <f t="shared" si="3"/>
        <v>Primary Childrens Med Cntr</v>
      </c>
      <c r="B114" s="22" t="s">
        <v>145</v>
      </c>
      <c r="C114" t="str">
        <f>VLOOKUP(A114,'OP Dollars'!$A$5:$B$91,2,FALSE)</f>
        <v>942854058211</v>
      </c>
      <c r="D114" t="e">
        <f>'OP Dollars'!#REF!</f>
        <v>#REF!</v>
      </c>
      <c r="E114" s="1">
        <f>'ACO Pmt Recon'!J35</f>
        <v>440825.54</v>
      </c>
      <c r="M114" t="s">
        <v>143</v>
      </c>
      <c r="N114" t="s">
        <v>91</v>
      </c>
      <c r="O114" t="s">
        <v>155</v>
      </c>
      <c r="P114">
        <v>56579.01</v>
      </c>
    </row>
    <row r="115" spans="1:16" x14ac:dyDescent="0.2">
      <c r="A115" s="11" t="str">
        <f t="shared" si="3"/>
        <v>Salt Lake Reg Med Cntr</v>
      </c>
      <c r="B115" s="22" t="s">
        <v>145</v>
      </c>
      <c r="C115" t="str">
        <f>VLOOKUP(A115,'OP Dollars'!$A$5:$B$91,2,FALSE)</f>
        <v>621795214002</v>
      </c>
      <c r="D115" t="e">
        <f>'OP Dollars'!#REF!</f>
        <v>#REF!</v>
      </c>
      <c r="E115" s="1">
        <f>'ACO Pmt Recon'!J36</f>
        <v>59691.13</v>
      </c>
      <c r="M115" t="s">
        <v>145</v>
      </c>
      <c r="N115" t="s">
        <v>91</v>
      </c>
      <c r="O115" t="s">
        <v>155</v>
      </c>
      <c r="P115">
        <v>93966.66</v>
      </c>
    </row>
    <row r="116" spans="1:16" x14ac:dyDescent="0.2">
      <c r="A116" s="11" t="str">
        <f t="shared" si="3"/>
        <v>Sanpete Valley Hospital</v>
      </c>
      <c r="B116" s="22" t="s">
        <v>145</v>
      </c>
      <c r="C116" t="str">
        <f>VLOOKUP(A116,'OP Dollars'!$A$5:$B$91,2,FALSE)</f>
        <v>870269232288</v>
      </c>
      <c r="D116" t="e">
        <f>'OP Dollars'!#REF!</f>
        <v>#REF!</v>
      </c>
      <c r="E116" s="1">
        <f>'ACO Pmt Recon'!J37</f>
        <v>3948.98</v>
      </c>
      <c r="M116" t="s">
        <v>147</v>
      </c>
      <c r="N116" t="s">
        <v>91</v>
      </c>
      <c r="O116" t="s">
        <v>155</v>
      </c>
      <c r="P116">
        <v>36469.699999999997</v>
      </c>
    </row>
    <row r="117" spans="1:16" x14ac:dyDescent="0.2">
      <c r="A117" s="11" t="str">
        <f t="shared" si="3"/>
        <v>Sevier Valley Medical Cntr</v>
      </c>
      <c r="B117" s="22" t="s">
        <v>145</v>
      </c>
      <c r="C117" t="str">
        <f>VLOOKUP(A117,'OP Dollars'!$A$5:$B$91,2,FALSE)</f>
        <v>870269232324</v>
      </c>
      <c r="D117" t="e">
        <f>'OP Dollars'!#REF!</f>
        <v>#REF!</v>
      </c>
      <c r="E117" s="1">
        <f>'ACO Pmt Recon'!J38</f>
        <v>8043.96</v>
      </c>
      <c r="M117" t="s">
        <v>141</v>
      </c>
      <c r="N117" t="s">
        <v>78</v>
      </c>
      <c r="O117" t="s">
        <v>155</v>
      </c>
      <c r="P117">
        <v>23859.96</v>
      </c>
    </row>
    <row r="118" spans="1:16" x14ac:dyDescent="0.2">
      <c r="A118" s="11" t="str">
        <f t="shared" si="3"/>
        <v>Shriners Hosp For Children</v>
      </c>
      <c r="B118" s="22" t="s">
        <v>145</v>
      </c>
      <c r="C118" t="str">
        <f>VLOOKUP(A118,'OP Dollars'!$A$5:$B$91,2,FALSE)</f>
        <v>362193608001</v>
      </c>
      <c r="D118" t="e">
        <f>'OP Dollars'!#REF!</f>
        <v>#REF!</v>
      </c>
      <c r="E118" s="1">
        <f>'ACO Pmt Recon'!J39</f>
        <v>551.72</v>
      </c>
      <c r="M118" t="s">
        <v>143</v>
      </c>
      <c r="N118" t="s">
        <v>78</v>
      </c>
      <c r="O118" t="s">
        <v>155</v>
      </c>
      <c r="P118">
        <v>68610.94</v>
      </c>
    </row>
    <row r="119" spans="1:16" x14ac:dyDescent="0.2">
      <c r="A119" s="11" t="str">
        <f t="shared" si="3"/>
        <v>St Marks Hospital</v>
      </c>
      <c r="B119" s="22" t="s">
        <v>145</v>
      </c>
      <c r="C119" t="str">
        <f>VLOOKUP(A119,'OP Dollars'!$A$5:$B$91,2,FALSE)</f>
        <v>621650573021</v>
      </c>
      <c r="D119" t="e">
        <f>'OP Dollars'!#REF!</f>
        <v>#REF!</v>
      </c>
      <c r="E119" s="1">
        <f>'ACO Pmt Recon'!J40</f>
        <v>199427.65</v>
      </c>
      <c r="M119" t="s">
        <v>145</v>
      </c>
      <c r="N119" t="s">
        <v>78</v>
      </c>
      <c r="O119" t="s">
        <v>155</v>
      </c>
      <c r="P119">
        <v>91846.78</v>
      </c>
    </row>
    <row r="120" spans="1:16" x14ac:dyDescent="0.2">
      <c r="A120" s="11" t="str">
        <f t="shared" si="3"/>
        <v>Timpanogos Regional Hosp</v>
      </c>
      <c r="B120" s="22" t="s">
        <v>145</v>
      </c>
      <c r="C120" t="str">
        <f>VLOOKUP(A120,'OP Dollars'!$A$5:$B$91,2,FALSE)</f>
        <v>621831495013</v>
      </c>
      <c r="D120" t="e">
        <f>'OP Dollars'!#REF!</f>
        <v>#REF!</v>
      </c>
      <c r="E120" s="1">
        <f>'ACO Pmt Recon'!J41</f>
        <v>40007.57</v>
      </c>
      <c r="M120" t="s">
        <v>147</v>
      </c>
      <c r="N120" t="s">
        <v>78</v>
      </c>
      <c r="O120" t="s">
        <v>155</v>
      </c>
      <c r="P120">
        <v>44774.96</v>
      </c>
    </row>
    <row r="121" spans="1:16" x14ac:dyDescent="0.2">
      <c r="A121" s="11" t="str">
        <f t="shared" si="3"/>
        <v>Uintah Basin Medical Cntr</v>
      </c>
      <c r="B121" s="22" t="s">
        <v>145</v>
      </c>
      <c r="C121" t="str">
        <f>VLOOKUP(A121,'OP Dollars'!$A$5:$B$91,2,FALSE)</f>
        <v>870276435005</v>
      </c>
      <c r="D121" t="e">
        <f>'OP Dollars'!#REF!</f>
        <v>#REF!</v>
      </c>
      <c r="E121" s="1">
        <f>'ACO Pmt Recon'!J42</f>
        <v>11370.05</v>
      </c>
      <c r="M121" t="s">
        <v>141</v>
      </c>
      <c r="N121" t="s">
        <v>98</v>
      </c>
      <c r="O121" t="s">
        <v>155</v>
      </c>
      <c r="P121">
        <v>8690.09</v>
      </c>
    </row>
    <row r="122" spans="1:16" x14ac:dyDescent="0.2">
      <c r="A122" s="11" t="str">
        <f t="shared" si="3"/>
        <v>Utah Valley Reg Med Cntr</v>
      </c>
      <c r="B122" s="22" t="s">
        <v>145</v>
      </c>
      <c r="C122" t="str">
        <f>VLOOKUP(A122,'OP Dollars'!$A$5:$B$91,2,FALSE)</f>
        <v>870269232162</v>
      </c>
      <c r="D122" t="e">
        <f>'OP Dollars'!#REF!</f>
        <v>#REF!</v>
      </c>
      <c r="E122" s="1">
        <f>'ACO Pmt Recon'!J43</f>
        <v>48078.75</v>
      </c>
      <c r="M122" t="s">
        <v>143</v>
      </c>
      <c r="N122" t="s">
        <v>98</v>
      </c>
      <c r="O122" t="s">
        <v>155</v>
      </c>
      <c r="P122">
        <v>27519.68</v>
      </c>
    </row>
    <row r="123" spans="1:16" x14ac:dyDescent="0.2">
      <c r="A123" s="11" t="str">
        <f t="shared" si="3"/>
        <v>Utah Valley Specialty Hospital</v>
      </c>
      <c r="B123" s="22" t="s">
        <v>145</v>
      </c>
      <c r="C123" t="e">
        <f>VLOOKUP(A123,'OP Dollars'!$A$5:$B$91,2,FALSE)</f>
        <v>#N/A</v>
      </c>
      <c r="D123" t="e">
        <f>'OP Dollars'!#REF!</f>
        <v>#REF!</v>
      </c>
      <c r="E123" s="1">
        <f>'ACO Pmt Recon'!J44</f>
        <v>0</v>
      </c>
      <c r="M123" t="s">
        <v>145</v>
      </c>
      <c r="N123" t="s">
        <v>98</v>
      </c>
      <c r="O123" t="s">
        <v>155</v>
      </c>
      <c r="P123">
        <v>23448.32</v>
      </c>
    </row>
    <row r="124" spans="1:16" x14ac:dyDescent="0.2">
      <c r="A124" s="11" t="str">
        <f>A83</f>
        <v>Alta View Hospital</v>
      </c>
      <c r="B124" s="22" t="str">
        <f>$G$4</f>
        <v>870419884000</v>
      </c>
      <c r="C124" t="str">
        <f>VLOOKUP(A124,'OP Dollars'!$A$5:$B$91,2,FALSE)</f>
        <v>870269232020</v>
      </c>
      <c r="D124" t="e">
        <f>'OP Dollars'!#REF!</f>
        <v>#REF!</v>
      </c>
      <c r="E124" s="1">
        <f>'ACO Pmt Recon'!N4</f>
        <v>120698.45</v>
      </c>
      <c r="M124" t="s">
        <v>147</v>
      </c>
      <c r="N124" t="s">
        <v>98</v>
      </c>
      <c r="O124" t="s">
        <v>155</v>
      </c>
      <c r="P124">
        <v>17802.650000000001</v>
      </c>
    </row>
    <row r="125" spans="1:16" x14ac:dyDescent="0.2">
      <c r="A125" s="11" t="str">
        <f t="shared" ref="A125:A164" si="4">A84</f>
        <v>American Fork Hospital</v>
      </c>
      <c r="B125" s="22" t="str">
        <f t="shared" ref="B125:B164" si="5">$G$4</f>
        <v>870419884000</v>
      </c>
      <c r="C125" t="str">
        <f>VLOOKUP(A125,'OP Dollars'!$A$5:$B$91,2,FALSE)</f>
        <v>870269232212</v>
      </c>
      <c r="D125" t="e">
        <f>'OP Dollars'!#REF!</f>
        <v>#REF!</v>
      </c>
      <c r="E125" s="1">
        <f>'ACO Pmt Recon'!N5</f>
        <v>196474.26</v>
      </c>
      <c r="M125" t="s">
        <v>141</v>
      </c>
      <c r="N125" t="s">
        <v>96</v>
      </c>
      <c r="O125" t="s">
        <v>155</v>
      </c>
      <c r="P125">
        <v>7495.24</v>
      </c>
    </row>
    <row r="126" spans="1:16" x14ac:dyDescent="0.2">
      <c r="A126" s="11" t="str">
        <f t="shared" si="4"/>
        <v>Ashley Regional Med Cntr</v>
      </c>
      <c r="B126" s="22" t="str">
        <f t="shared" si="5"/>
        <v>870419884000</v>
      </c>
      <c r="C126" t="str">
        <f>VLOOKUP(A126,'OP Dollars'!$A$5:$B$91,2,FALSE)</f>
        <v>621762532020</v>
      </c>
      <c r="D126" t="e">
        <f>'OP Dollars'!#REF!</f>
        <v>#REF!</v>
      </c>
      <c r="E126" s="1">
        <f>'ACO Pmt Recon'!N6</f>
        <v>13161.32</v>
      </c>
      <c r="M126" t="s">
        <v>143</v>
      </c>
      <c r="N126" t="s">
        <v>96</v>
      </c>
      <c r="O126" t="s">
        <v>155</v>
      </c>
      <c r="P126">
        <v>28487.79</v>
      </c>
    </row>
    <row r="127" spans="1:16" x14ac:dyDescent="0.2">
      <c r="A127" s="11" t="str">
        <f t="shared" si="4"/>
        <v>Bear River Valley Hospital</v>
      </c>
      <c r="B127" s="22" t="str">
        <f t="shared" si="5"/>
        <v>870419884000</v>
      </c>
      <c r="C127" t="str">
        <f>VLOOKUP(A127,'OP Dollars'!$A$5:$B$91,2,FALSE)</f>
        <v>870269232291</v>
      </c>
      <c r="D127" t="e">
        <f>'OP Dollars'!#REF!</f>
        <v>#REF!</v>
      </c>
      <c r="E127" s="1">
        <f>'ACO Pmt Recon'!N7</f>
        <v>33318.480000000003</v>
      </c>
      <c r="M127" t="s">
        <v>145</v>
      </c>
      <c r="N127" t="s">
        <v>96</v>
      </c>
      <c r="O127" t="s">
        <v>155</v>
      </c>
      <c r="P127">
        <v>33387.589999999997</v>
      </c>
    </row>
    <row r="128" spans="1:16" x14ac:dyDescent="0.2">
      <c r="A128" s="11" t="str">
        <f t="shared" si="4"/>
        <v>Blue Mountain Hospital</v>
      </c>
      <c r="B128" s="22" t="str">
        <f t="shared" si="5"/>
        <v>870419884000</v>
      </c>
      <c r="C128" t="str">
        <f>VLOOKUP(A128,'OP Dollars'!$A$5:$B$91,2,FALSE)</f>
        <v>200743054001</v>
      </c>
      <c r="D128" t="e">
        <f>'OP Dollars'!#REF!</f>
        <v>#REF!</v>
      </c>
      <c r="E128" s="1">
        <f>'ACO Pmt Recon'!N8</f>
        <v>0</v>
      </c>
      <c r="M128" t="s">
        <v>147</v>
      </c>
      <c r="N128" t="s">
        <v>96</v>
      </c>
      <c r="O128" t="s">
        <v>155</v>
      </c>
      <c r="P128">
        <v>9807.7999999999993</v>
      </c>
    </row>
    <row r="129" spans="1:16" x14ac:dyDescent="0.2">
      <c r="A129" s="11" t="str">
        <f t="shared" si="4"/>
        <v>Brigham City Comm Hosp</v>
      </c>
      <c r="B129" s="22" t="str">
        <f t="shared" si="5"/>
        <v>870419884000</v>
      </c>
      <c r="C129" t="str">
        <f>VLOOKUP(A129,'OP Dollars'!$A$5:$B$91,2,FALSE)</f>
        <v>870318837007</v>
      </c>
      <c r="D129" t="e">
        <f>'OP Dollars'!#REF!</f>
        <v>#REF!</v>
      </c>
      <c r="E129" s="1">
        <f>'ACO Pmt Recon'!N9</f>
        <v>31919.84</v>
      </c>
      <c r="M129" t="s">
        <v>141</v>
      </c>
      <c r="N129" t="s">
        <v>123</v>
      </c>
      <c r="O129" t="s">
        <v>155</v>
      </c>
      <c r="P129">
        <v>270.07</v>
      </c>
    </row>
    <row r="130" spans="1:16" x14ac:dyDescent="0.2">
      <c r="A130" s="11" t="str">
        <f t="shared" si="4"/>
        <v>Cache Valley Hospital</v>
      </c>
      <c r="B130" s="22" t="str">
        <f t="shared" si="5"/>
        <v>870419884000</v>
      </c>
      <c r="C130" t="str">
        <f>VLOOKUP(A130,'OP Dollars'!$A$5:$B$91,2,FALSE)</f>
        <v>471210615001</v>
      </c>
      <c r="D130" t="e">
        <f>'OP Dollars'!#REF!</f>
        <v>#REF!</v>
      </c>
      <c r="E130" s="1">
        <f>'ACO Pmt Recon'!N10</f>
        <v>7750.79</v>
      </c>
      <c r="M130" t="s">
        <v>143</v>
      </c>
      <c r="N130" t="s">
        <v>123</v>
      </c>
      <c r="O130" t="s">
        <v>155</v>
      </c>
      <c r="P130">
        <v>43555.54</v>
      </c>
    </row>
    <row r="131" spans="1:16" x14ac:dyDescent="0.2">
      <c r="A131" s="11" t="str">
        <f t="shared" si="4"/>
        <v>Castleview Hospital LLC</v>
      </c>
      <c r="B131" s="22" t="str">
        <f t="shared" si="5"/>
        <v>870419884000</v>
      </c>
      <c r="C131" t="str">
        <f>VLOOKUP(A131,'OP Dollars'!$A$5:$B$91,2,FALSE)</f>
        <v>621762357001</v>
      </c>
      <c r="D131" t="e">
        <f>'OP Dollars'!#REF!</f>
        <v>#REF!</v>
      </c>
      <c r="E131" s="1">
        <f>'ACO Pmt Recon'!N11</f>
        <v>7620.58</v>
      </c>
      <c r="M131" t="s">
        <v>145</v>
      </c>
      <c r="N131" t="s">
        <v>123</v>
      </c>
      <c r="O131" t="s">
        <v>155</v>
      </c>
      <c r="P131">
        <v>16077.24</v>
      </c>
    </row>
    <row r="132" spans="1:16" x14ac:dyDescent="0.2">
      <c r="A132" s="11" t="str">
        <f t="shared" si="4"/>
        <v>Cedar City Hospital</v>
      </c>
      <c r="B132" s="22" t="str">
        <f t="shared" si="5"/>
        <v>870419884000</v>
      </c>
      <c r="C132" t="str">
        <f>VLOOKUP(A132,'OP Dollars'!$A$5:$B$91,2,FALSE)</f>
        <v>870269232307</v>
      </c>
      <c r="D132" t="e">
        <f>'OP Dollars'!#REF!</f>
        <v>#REF!</v>
      </c>
      <c r="E132" s="1">
        <f>'ACO Pmt Recon'!N12</f>
        <v>168493.2</v>
      </c>
      <c r="M132" t="s">
        <v>147</v>
      </c>
      <c r="N132" t="s">
        <v>123</v>
      </c>
      <c r="O132" t="s">
        <v>155</v>
      </c>
      <c r="P132">
        <v>7142.18</v>
      </c>
    </row>
    <row r="133" spans="1:16" x14ac:dyDescent="0.2">
      <c r="A133" s="11" t="str">
        <f t="shared" si="4"/>
        <v>Central Valley Medical Ctr</v>
      </c>
      <c r="B133" s="22" t="str">
        <f t="shared" si="5"/>
        <v>870419884000</v>
      </c>
      <c r="C133" t="str">
        <f>VLOOKUP(A133,'OP Dollars'!$A$5:$B$91,2,FALSE)</f>
        <v>876000887008</v>
      </c>
      <c r="D133" t="e">
        <f>'OP Dollars'!#REF!</f>
        <v>#REF!</v>
      </c>
      <c r="E133" s="1">
        <f>'ACO Pmt Recon'!N13</f>
        <v>593.27</v>
      </c>
      <c r="M133" t="s">
        <v>141</v>
      </c>
      <c r="N133" t="s">
        <v>119</v>
      </c>
      <c r="O133" t="s">
        <v>155</v>
      </c>
      <c r="P133">
        <v>130.03</v>
      </c>
    </row>
    <row r="134" spans="1:16" x14ac:dyDescent="0.2">
      <c r="A134" s="11" t="str">
        <f t="shared" si="4"/>
        <v>Davis Hospital &amp; Med Cntr</v>
      </c>
      <c r="B134" s="22" t="str">
        <f t="shared" si="5"/>
        <v>870419884000</v>
      </c>
      <c r="C134" t="str">
        <f>VLOOKUP(A134,'OP Dollars'!$A$5:$B$91,2,FALSE)</f>
        <v>680562507001</v>
      </c>
      <c r="D134" t="e">
        <f>'OP Dollars'!#REF!</f>
        <v>#REF!</v>
      </c>
      <c r="E134" s="1">
        <f>'ACO Pmt Recon'!N14</f>
        <v>84466.79</v>
      </c>
      <c r="M134" t="s">
        <v>143</v>
      </c>
      <c r="N134" t="s">
        <v>119</v>
      </c>
      <c r="O134" t="s">
        <v>155</v>
      </c>
      <c r="P134">
        <v>54946.97</v>
      </c>
    </row>
    <row r="135" spans="1:16" x14ac:dyDescent="0.2">
      <c r="A135" s="11" t="str">
        <f t="shared" si="4"/>
        <v>Delta Community Med Cntr</v>
      </c>
      <c r="B135" s="22" t="str">
        <f t="shared" si="5"/>
        <v>870419884000</v>
      </c>
      <c r="C135" t="str">
        <f>VLOOKUP(A135,'OP Dollars'!$A$5:$B$91,2,FALSE)</f>
        <v>870269232257</v>
      </c>
      <c r="D135" t="e">
        <f>'OP Dollars'!#REF!</f>
        <v>#REF!</v>
      </c>
      <c r="E135" s="1">
        <f>'ACO Pmt Recon'!N15</f>
        <v>11968.26</v>
      </c>
      <c r="M135" t="s">
        <v>145</v>
      </c>
      <c r="N135" t="s">
        <v>119</v>
      </c>
      <c r="O135" t="s">
        <v>155</v>
      </c>
      <c r="P135">
        <v>9183.99</v>
      </c>
    </row>
    <row r="136" spans="1:16" x14ac:dyDescent="0.2">
      <c r="A136" s="11" t="str">
        <f t="shared" si="4"/>
        <v>Dixie Medical Center</v>
      </c>
      <c r="B136" s="22" t="str">
        <f t="shared" si="5"/>
        <v>870419884000</v>
      </c>
      <c r="C136" t="str">
        <f>VLOOKUP(A136,'OP Dollars'!$A$5:$B$91,2,FALSE)</f>
        <v>870269232261</v>
      </c>
      <c r="D136" t="e">
        <f>'OP Dollars'!#REF!</f>
        <v>#REF!</v>
      </c>
      <c r="E136" s="1">
        <f>'ACO Pmt Recon'!N16</f>
        <v>0</v>
      </c>
      <c r="M136" t="s">
        <v>147</v>
      </c>
      <c r="N136" t="s">
        <v>119</v>
      </c>
      <c r="O136" t="s">
        <v>155</v>
      </c>
      <c r="P136">
        <v>10712.64</v>
      </c>
    </row>
    <row r="137" spans="1:16" x14ac:dyDescent="0.2">
      <c r="A137" s="11" t="str">
        <f t="shared" si="4"/>
        <v>Fillmore Hospital</v>
      </c>
      <c r="B137" s="22" t="str">
        <f t="shared" si="5"/>
        <v>870419884000</v>
      </c>
      <c r="C137" t="str">
        <f>VLOOKUP(A137,'OP Dollars'!$A$5:$B$91,2,FALSE)</f>
        <v>870269232180</v>
      </c>
      <c r="D137" t="e">
        <f>'OP Dollars'!#REF!</f>
        <v>#REF!</v>
      </c>
      <c r="E137" s="1">
        <f>'ACO Pmt Recon'!N17</f>
        <v>12393.54</v>
      </c>
      <c r="M137" t="s">
        <v>141</v>
      </c>
      <c r="N137" t="s">
        <v>97</v>
      </c>
      <c r="O137" t="s">
        <v>155</v>
      </c>
      <c r="P137">
        <v>31159.89</v>
      </c>
    </row>
    <row r="138" spans="1:16" x14ac:dyDescent="0.2">
      <c r="A138" s="11" t="str">
        <f t="shared" si="4"/>
        <v>Heber Valley Medical Ctr</v>
      </c>
      <c r="B138" s="22" t="str">
        <f t="shared" si="5"/>
        <v>870419884000</v>
      </c>
      <c r="C138" t="str">
        <f>VLOOKUP(A138,'OP Dollars'!$A$5:$B$91,2,FALSE)</f>
        <v>870269232341</v>
      </c>
      <c r="D138" t="e">
        <f>'OP Dollars'!#REF!</f>
        <v>#REF!</v>
      </c>
      <c r="E138" s="1">
        <f>'ACO Pmt Recon'!N18</f>
        <v>143698.09</v>
      </c>
      <c r="M138" t="s">
        <v>143</v>
      </c>
      <c r="N138" t="s">
        <v>97</v>
      </c>
      <c r="O138" t="s">
        <v>155</v>
      </c>
      <c r="P138">
        <v>171713.01</v>
      </c>
    </row>
    <row r="139" spans="1:16" x14ac:dyDescent="0.2">
      <c r="A139" s="11" t="str">
        <f t="shared" si="4"/>
        <v>IHC Riverton Hospital</v>
      </c>
      <c r="B139" s="22" t="str">
        <f t="shared" si="5"/>
        <v>870419884000</v>
      </c>
      <c r="C139" t="str">
        <f>VLOOKUP(A139,'OP Dollars'!$A$5:$B$91,2,FALSE)</f>
        <v>942854057207</v>
      </c>
      <c r="D139" t="e">
        <f>'OP Dollars'!#REF!</f>
        <v>#REF!</v>
      </c>
      <c r="E139" s="1">
        <f>'ACO Pmt Recon'!N19</f>
        <v>173177.84</v>
      </c>
      <c r="M139" t="s">
        <v>145</v>
      </c>
      <c r="N139" t="s">
        <v>97</v>
      </c>
      <c r="O139" t="s">
        <v>155</v>
      </c>
      <c r="P139">
        <v>137391.14000000001</v>
      </c>
    </row>
    <row r="140" spans="1:16" x14ac:dyDescent="0.2">
      <c r="A140" s="11" t="str">
        <f t="shared" si="4"/>
        <v>Intermountain Medical Center</v>
      </c>
      <c r="B140" s="22" t="str">
        <f t="shared" si="5"/>
        <v>870419884000</v>
      </c>
      <c r="C140" t="str">
        <f>VLOOKUP(A140,'OP Dollars'!$A$5:$B$91,2,FALSE)</f>
        <v>870269232338</v>
      </c>
      <c r="D140" t="e">
        <f>'OP Dollars'!#REF!</f>
        <v>#REF!</v>
      </c>
      <c r="E140" s="1">
        <f>'ACO Pmt Recon'!N20</f>
        <v>693433.56</v>
      </c>
      <c r="M140" t="s">
        <v>147</v>
      </c>
      <c r="N140" t="s">
        <v>97</v>
      </c>
      <c r="O140" t="s">
        <v>155</v>
      </c>
      <c r="P140">
        <v>49019.29</v>
      </c>
    </row>
    <row r="141" spans="1:16" x14ac:dyDescent="0.2">
      <c r="A141" s="11" t="str">
        <f t="shared" si="4"/>
        <v>Jordan Valley Hosp Lp</v>
      </c>
      <c r="B141" s="22" t="str">
        <f t="shared" si="5"/>
        <v>870419884000</v>
      </c>
      <c r="C141" t="str">
        <f>VLOOKUP(A141,'OP Dollars'!$A$5:$B$91,2,FALSE)</f>
        <v>820588653001</v>
      </c>
      <c r="D141" t="e">
        <f>'OP Dollars'!#REF!</f>
        <v>#REF!</v>
      </c>
      <c r="E141" s="1">
        <f>'ACO Pmt Recon'!N21</f>
        <v>82872.039999999994</v>
      </c>
      <c r="M141" t="s">
        <v>141</v>
      </c>
      <c r="N141" t="s">
        <v>76</v>
      </c>
      <c r="O141" t="s">
        <v>155</v>
      </c>
      <c r="P141">
        <v>29125.07</v>
      </c>
    </row>
    <row r="142" spans="1:16" x14ac:dyDescent="0.2">
      <c r="A142" s="11" t="str">
        <f t="shared" si="4"/>
        <v>Lakeview Hospital</v>
      </c>
      <c r="B142" s="22" t="str">
        <f t="shared" si="5"/>
        <v>870419884000</v>
      </c>
      <c r="C142" t="str">
        <f>VLOOKUP(A142,'OP Dollars'!$A$5:$B$91,2,FALSE)</f>
        <v>870322019001</v>
      </c>
      <c r="D142" t="e">
        <f>'OP Dollars'!#REF!</f>
        <v>#REF!</v>
      </c>
      <c r="E142" s="1">
        <f>'ACO Pmt Recon'!N22</f>
        <v>26775.07</v>
      </c>
      <c r="M142" t="s">
        <v>143</v>
      </c>
      <c r="N142" t="s">
        <v>76</v>
      </c>
      <c r="O142" t="s">
        <v>155</v>
      </c>
      <c r="P142">
        <v>31623.71</v>
      </c>
    </row>
    <row r="143" spans="1:16" x14ac:dyDescent="0.2">
      <c r="A143" s="11" t="str">
        <f t="shared" si="4"/>
        <v>LDS Hospital</v>
      </c>
      <c r="B143" s="22" t="str">
        <f t="shared" si="5"/>
        <v>870419884000</v>
      </c>
      <c r="C143" t="str">
        <f>VLOOKUP(A143,'OP Dollars'!$A$5:$B$91,2,FALSE)</f>
        <v>870269232209</v>
      </c>
      <c r="D143" t="e">
        <f>'OP Dollars'!#REF!</f>
        <v>#REF!</v>
      </c>
      <c r="E143" s="1">
        <f>'ACO Pmt Recon'!N23</f>
        <v>169965.02</v>
      </c>
      <c r="M143" t="s">
        <v>145</v>
      </c>
      <c r="N143" t="s">
        <v>76</v>
      </c>
      <c r="O143" t="s">
        <v>155</v>
      </c>
      <c r="P143">
        <v>33661.410000000003</v>
      </c>
    </row>
    <row r="144" spans="1:16" x14ac:dyDescent="0.2">
      <c r="A144" s="11" t="str">
        <f t="shared" si="4"/>
        <v>Logan Regional Med Center</v>
      </c>
      <c r="B144" s="22" t="str">
        <f t="shared" si="5"/>
        <v>870419884000</v>
      </c>
      <c r="C144" t="str">
        <f>VLOOKUP(A144,'OP Dollars'!$A$5:$B$91,2,FALSE)</f>
        <v>870269232176</v>
      </c>
      <c r="D144" t="e">
        <f>'OP Dollars'!#REF!</f>
        <v>#REF!</v>
      </c>
      <c r="E144" s="1">
        <f>'ACO Pmt Recon'!N24</f>
        <v>212244.23</v>
      </c>
      <c r="M144" t="s">
        <v>147</v>
      </c>
      <c r="N144" t="s">
        <v>76</v>
      </c>
      <c r="O144" t="s">
        <v>155</v>
      </c>
      <c r="P144">
        <v>2689.42</v>
      </c>
    </row>
    <row r="145" spans="1:16" x14ac:dyDescent="0.2">
      <c r="A145" s="11" t="str">
        <f t="shared" si="4"/>
        <v>Lone Peak Hospital</v>
      </c>
      <c r="B145" s="22" t="str">
        <f t="shared" si="5"/>
        <v>870419884000</v>
      </c>
      <c r="C145" t="str">
        <f>VLOOKUP(A145,'OP Dollars'!$A$5:$B$91,2,FALSE)</f>
        <v>251925376001</v>
      </c>
      <c r="D145" t="e">
        <f>'OP Dollars'!#REF!</f>
        <v>#REF!</v>
      </c>
      <c r="E145" s="1">
        <f>'ACO Pmt Recon'!N25</f>
        <v>9899.09</v>
      </c>
      <c r="M145" t="s">
        <v>141</v>
      </c>
      <c r="N145" t="s">
        <v>140</v>
      </c>
      <c r="O145" t="s">
        <v>155</v>
      </c>
      <c r="P145">
        <v>0</v>
      </c>
    </row>
    <row r="146" spans="1:16" x14ac:dyDescent="0.2">
      <c r="A146" s="11" t="str">
        <f t="shared" si="4"/>
        <v>Mckay Dee Hospital</v>
      </c>
      <c r="B146" s="22" t="str">
        <f t="shared" si="5"/>
        <v>870419884000</v>
      </c>
      <c r="C146" t="str">
        <f>VLOOKUP(A146,'OP Dollars'!$A$5:$B$91,2,FALSE)</f>
        <v>870269232274</v>
      </c>
      <c r="D146" t="e">
        <f>'OP Dollars'!#REF!</f>
        <v>#REF!</v>
      </c>
      <c r="E146" s="1">
        <f>'ACO Pmt Recon'!N26</f>
        <v>556629.48</v>
      </c>
      <c r="M146" t="s">
        <v>143</v>
      </c>
      <c r="N146" t="s">
        <v>140</v>
      </c>
      <c r="O146" t="s">
        <v>155</v>
      </c>
      <c r="P146">
        <v>0</v>
      </c>
    </row>
    <row r="147" spans="1:16" x14ac:dyDescent="0.2">
      <c r="A147" s="11" t="str">
        <f t="shared" si="4"/>
        <v>Moab Regional Hospital</v>
      </c>
      <c r="B147" s="22" t="str">
        <f t="shared" si="5"/>
        <v>870419884000</v>
      </c>
      <c r="C147" t="str">
        <f>VLOOKUP(A147,'OP Dollars'!$A$5:$B$91,2,FALSE)</f>
        <v>870270956005</v>
      </c>
      <c r="D147" t="e">
        <f>'OP Dollars'!#REF!</f>
        <v>#REF!</v>
      </c>
      <c r="E147" s="1">
        <f>'ACO Pmt Recon'!N27</f>
        <v>13469.49</v>
      </c>
      <c r="M147" t="s">
        <v>145</v>
      </c>
      <c r="N147" t="s">
        <v>140</v>
      </c>
      <c r="O147" t="s">
        <v>155</v>
      </c>
      <c r="P147">
        <v>0</v>
      </c>
    </row>
    <row r="148" spans="1:16" x14ac:dyDescent="0.2">
      <c r="A148" s="11" t="str">
        <f t="shared" si="4"/>
        <v>Mountain View Hospital</v>
      </c>
      <c r="B148" s="22" t="str">
        <f t="shared" si="5"/>
        <v>870419884000</v>
      </c>
      <c r="C148" t="str">
        <f>VLOOKUP(A148,'OP Dollars'!$A$5:$B$91,2,FALSE)</f>
        <v>870333048001</v>
      </c>
      <c r="D148" t="e">
        <f>'OP Dollars'!#REF!</f>
        <v>#REF!</v>
      </c>
      <c r="E148" s="1">
        <f>'ACO Pmt Recon'!N28</f>
        <v>16398.830000000002</v>
      </c>
      <c r="M148" t="s">
        <v>147</v>
      </c>
      <c r="N148" t="s">
        <v>140</v>
      </c>
      <c r="O148" t="s">
        <v>155</v>
      </c>
      <c r="P148">
        <v>531.79</v>
      </c>
    </row>
    <row r="149" spans="1:16" x14ac:dyDescent="0.2">
      <c r="A149" s="11" t="str">
        <f t="shared" si="4"/>
        <v>Mountain West Medical Cntr (Tooele)</v>
      </c>
      <c r="B149" s="22" t="str">
        <f t="shared" si="5"/>
        <v>870419884000</v>
      </c>
      <c r="C149" t="str">
        <f>VLOOKUP(A149,'OP Dollars'!$A$5:$B$91,2,FALSE)</f>
        <v>870619248011</v>
      </c>
      <c r="D149" t="e">
        <f>'OP Dollars'!#REF!</f>
        <v>#REF!</v>
      </c>
      <c r="E149" s="1">
        <f>'ACO Pmt Recon'!N29</f>
        <v>71149.289999999994</v>
      </c>
      <c r="M149" t="s">
        <v>141</v>
      </c>
      <c r="N149" t="s">
        <v>129</v>
      </c>
      <c r="O149" t="s">
        <v>155</v>
      </c>
      <c r="P149">
        <v>462.37</v>
      </c>
    </row>
    <row r="150" spans="1:16" x14ac:dyDescent="0.2">
      <c r="A150" s="11" t="str">
        <f t="shared" si="4"/>
        <v>Northern Utah Rehabiliation Hospital</v>
      </c>
      <c r="B150" s="22" t="str">
        <f t="shared" si="5"/>
        <v>870419884000</v>
      </c>
      <c r="C150" t="str">
        <f>VLOOKUP(A150,'OP Dollars'!$A$5:$B$91,2,FALSE)</f>
        <v>462249421001</v>
      </c>
      <c r="D150" t="e">
        <f>'OP Dollars'!#REF!</f>
        <v>#REF!</v>
      </c>
      <c r="E150" s="1">
        <f>'ACO Pmt Recon'!N30</f>
        <v>353.83</v>
      </c>
      <c r="M150" t="s">
        <v>143</v>
      </c>
      <c r="N150" t="s">
        <v>129</v>
      </c>
      <c r="O150" t="s">
        <v>155</v>
      </c>
      <c r="P150">
        <v>13134.6</v>
      </c>
    </row>
    <row r="151" spans="1:16" x14ac:dyDescent="0.2">
      <c r="A151" s="11" t="str">
        <f t="shared" si="4"/>
        <v>Ogden Regional Medical Ctr</v>
      </c>
      <c r="B151" s="22" t="str">
        <f t="shared" si="5"/>
        <v>870419884000</v>
      </c>
      <c r="C151" t="str">
        <f>VLOOKUP(A151,'OP Dollars'!$A$5:$B$91,2,FALSE)</f>
        <v>721254895009</v>
      </c>
      <c r="D151" t="e">
        <f>'OP Dollars'!#REF!</f>
        <v>#REF!</v>
      </c>
      <c r="E151" s="1">
        <f>'ACO Pmt Recon'!N31</f>
        <v>55074.239999999998</v>
      </c>
      <c r="M151" t="s">
        <v>145</v>
      </c>
      <c r="N151" t="s">
        <v>129</v>
      </c>
      <c r="O151" t="s">
        <v>155</v>
      </c>
      <c r="P151">
        <v>7137.63</v>
      </c>
    </row>
    <row r="152" spans="1:16" x14ac:dyDescent="0.2">
      <c r="A152" s="11" t="str">
        <f t="shared" si="4"/>
        <v>Orem Community Hospital</v>
      </c>
      <c r="B152" s="22" t="str">
        <f t="shared" si="5"/>
        <v>870419884000</v>
      </c>
      <c r="C152" t="str">
        <f>VLOOKUP(A152,'OP Dollars'!$A$5:$B$91,2,FALSE)</f>
        <v>870269232033</v>
      </c>
      <c r="D152" t="e">
        <f>'OP Dollars'!#REF!</f>
        <v>#REF!</v>
      </c>
      <c r="E152" s="1">
        <f>'ACO Pmt Recon'!N32</f>
        <v>46943.28</v>
      </c>
      <c r="M152" t="s">
        <v>147</v>
      </c>
      <c r="N152" t="s">
        <v>129</v>
      </c>
      <c r="O152" t="s">
        <v>155</v>
      </c>
      <c r="P152">
        <v>1701.65</v>
      </c>
    </row>
    <row r="153" spans="1:16" x14ac:dyDescent="0.2">
      <c r="A153" s="11" t="str">
        <f t="shared" si="4"/>
        <v>Orthopedic Specialty Hosp</v>
      </c>
      <c r="B153" s="22" t="str">
        <f t="shared" si="5"/>
        <v>870419884000</v>
      </c>
      <c r="C153" t="str">
        <f>VLOOKUP(A153,'OP Dollars'!$A$5:$B$91,2,FALSE)</f>
        <v>942854057033</v>
      </c>
      <c r="D153" t="e">
        <f>'OP Dollars'!#REF!</f>
        <v>#REF!</v>
      </c>
      <c r="E153" s="1">
        <f>'ACO Pmt Recon'!N33</f>
        <v>67088.800000000003</v>
      </c>
      <c r="M153" t="s">
        <v>141</v>
      </c>
      <c r="N153" t="s">
        <v>87</v>
      </c>
      <c r="O153" t="s">
        <v>155</v>
      </c>
      <c r="P153">
        <v>3082.4</v>
      </c>
    </row>
    <row r="154" spans="1:16" x14ac:dyDescent="0.2">
      <c r="A154" s="11" t="str">
        <f t="shared" si="4"/>
        <v>Park City Medical Center</v>
      </c>
      <c r="B154" s="22" t="str">
        <f t="shared" si="5"/>
        <v>870419884000</v>
      </c>
      <c r="C154" t="str">
        <f>VLOOKUP(A154,'OP Dollars'!$A$5:$B$91,2,FALSE)</f>
        <v>942854057197</v>
      </c>
      <c r="D154" t="e">
        <f>'OP Dollars'!#REF!</f>
        <v>#REF!</v>
      </c>
      <c r="E154" s="1">
        <f>'ACO Pmt Recon'!N34</f>
        <v>26340.74</v>
      </c>
      <c r="M154" t="s">
        <v>143</v>
      </c>
      <c r="N154" t="s">
        <v>87</v>
      </c>
      <c r="O154" t="s">
        <v>155</v>
      </c>
      <c r="P154">
        <v>28100.38</v>
      </c>
    </row>
    <row r="155" spans="1:16" x14ac:dyDescent="0.2">
      <c r="A155" s="11" t="str">
        <f t="shared" si="4"/>
        <v>Primary Childrens Med Cntr</v>
      </c>
      <c r="B155" s="22" t="str">
        <f t="shared" si="5"/>
        <v>870419884000</v>
      </c>
      <c r="C155" t="str">
        <f>VLOOKUP(A155,'OP Dollars'!$A$5:$B$91,2,FALSE)</f>
        <v>942854058211</v>
      </c>
      <c r="D155" t="e">
        <f>'OP Dollars'!#REF!</f>
        <v>#REF!</v>
      </c>
      <c r="E155" s="1">
        <f>'ACO Pmt Recon'!N35</f>
        <v>923538.62</v>
      </c>
      <c r="M155" t="s">
        <v>145</v>
      </c>
      <c r="N155" t="s">
        <v>87</v>
      </c>
      <c r="O155" t="s">
        <v>155</v>
      </c>
      <c r="P155">
        <v>21790.54</v>
      </c>
    </row>
    <row r="156" spans="1:16" x14ac:dyDescent="0.2">
      <c r="A156" s="11" t="str">
        <f t="shared" si="4"/>
        <v>Salt Lake Reg Med Cntr</v>
      </c>
      <c r="B156" s="22" t="str">
        <f t="shared" si="5"/>
        <v>870419884000</v>
      </c>
      <c r="C156" t="str">
        <f>VLOOKUP(A156,'OP Dollars'!$A$5:$B$91,2,FALSE)</f>
        <v>621795214002</v>
      </c>
      <c r="D156" t="e">
        <f>'OP Dollars'!#REF!</f>
        <v>#REF!</v>
      </c>
      <c r="E156" s="1">
        <f>'ACO Pmt Recon'!N36</f>
        <v>35575.99</v>
      </c>
      <c r="M156" t="s">
        <v>147</v>
      </c>
      <c r="N156" t="s">
        <v>87</v>
      </c>
      <c r="O156" t="s">
        <v>155</v>
      </c>
      <c r="P156">
        <v>9194.48</v>
      </c>
    </row>
    <row r="157" spans="1:16" x14ac:dyDescent="0.2">
      <c r="A157" s="11" t="str">
        <f t="shared" si="4"/>
        <v>Sanpete Valley Hospital</v>
      </c>
      <c r="B157" s="22" t="str">
        <f t="shared" si="5"/>
        <v>870419884000</v>
      </c>
      <c r="C157" t="str">
        <f>VLOOKUP(A157,'OP Dollars'!$A$5:$B$91,2,FALSE)</f>
        <v>870269232288</v>
      </c>
      <c r="D157" t="e">
        <f>'OP Dollars'!#REF!</f>
        <v>#REF!</v>
      </c>
      <c r="E157" s="1">
        <f>'ACO Pmt Recon'!N37</f>
        <v>35954.69</v>
      </c>
    </row>
    <row r="158" spans="1:16" x14ac:dyDescent="0.2">
      <c r="A158" s="11" t="str">
        <f t="shared" si="4"/>
        <v>Sevier Valley Medical Cntr</v>
      </c>
      <c r="B158" s="22" t="str">
        <f t="shared" si="5"/>
        <v>870419884000</v>
      </c>
      <c r="C158" t="str">
        <f>VLOOKUP(A158,'OP Dollars'!$A$5:$B$91,2,FALSE)</f>
        <v>870269232324</v>
      </c>
      <c r="D158" t="e">
        <f>'OP Dollars'!#REF!</f>
        <v>#REF!</v>
      </c>
      <c r="E158" s="1">
        <f>'ACO Pmt Recon'!N38</f>
        <v>35759.040000000001</v>
      </c>
    </row>
    <row r="159" spans="1:16" x14ac:dyDescent="0.2">
      <c r="A159" s="11" t="str">
        <f t="shared" si="4"/>
        <v>Shriners Hosp For Children</v>
      </c>
      <c r="B159" s="22" t="str">
        <f t="shared" si="5"/>
        <v>870419884000</v>
      </c>
      <c r="C159" t="str">
        <f>VLOOKUP(A159,'OP Dollars'!$A$5:$B$91,2,FALSE)</f>
        <v>362193608001</v>
      </c>
      <c r="D159" t="e">
        <f>'OP Dollars'!#REF!</f>
        <v>#REF!</v>
      </c>
      <c r="E159" s="1">
        <f>'ACO Pmt Recon'!N39</f>
        <v>965.79</v>
      </c>
    </row>
    <row r="160" spans="1:16" x14ac:dyDescent="0.2">
      <c r="A160" s="11" t="str">
        <f t="shared" si="4"/>
        <v>St Marks Hospital</v>
      </c>
      <c r="B160" s="22" t="str">
        <f t="shared" si="5"/>
        <v>870419884000</v>
      </c>
      <c r="C160" t="str">
        <f>VLOOKUP(A160,'OP Dollars'!$A$5:$B$91,2,FALSE)</f>
        <v>621650573021</v>
      </c>
      <c r="D160" t="e">
        <f>'OP Dollars'!#REF!</f>
        <v>#REF!</v>
      </c>
      <c r="E160" s="1">
        <f>'ACO Pmt Recon'!N40</f>
        <v>81111.03</v>
      </c>
    </row>
    <row r="161" spans="1:5" x14ac:dyDescent="0.2">
      <c r="A161" s="11" t="str">
        <f t="shared" si="4"/>
        <v>Timpanogos Regional Hosp</v>
      </c>
      <c r="B161" s="22" t="str">
        <f t="shared" si="5"/>
        <v>870419884000</v>
      </c>
      <c r="C161" t="str">
        <f>VLOOKUP(A161,'OP Dollars'!$A$5:$B$91,2,FALSE)</f>
        <v>621831495013</v>
      </c>
      <c r="D161" t="e">
        <f>'OP Dollars'!#REF!</f>
        <v>#REF!</v>
      </c>
      <c r="E161" s="1">
        <f>'ACO Pmt Recon'!N41</f>
        <v>33743.519999999997</v>
      </c>
    </row>
    <row r="162" spans="1:5" x14ac:dyDescent="0.2">
      <c r="A162" s="11" t="str">
        <f t="shared" si="4"/>
        <v>Uintah Basin Medical Cntr</v>
      </c>
      <c r="B162" s="22" t="str">
        <f t="shared" si="5"/>
        <v>870419884000</v>
      </c>
      <c r="C162" t="str">
        <f>VLOOKUP(A162,'OP Dollars'!$A$5:$B$91,2,FALSE)</f>
        <v>870276435005</v>
      </c>
      <c r="D162" t="e">
        <f>'OP Dollars'!#REF!</f>
        <v>#REF!</v>
      </c>
      <c r="E162" s="1">
        <f>'ACO Pmt Recon'!N42</f>
        <v>19878.009999999998</v>
      </c>
    </row>
    <row r="163" spans="1:5" x14ac:dyDescent="0.2">
      <c r="A163" s="11" t="str">
        <f t="shared" si="4"/>
        <v>Utah Valley Reg Med Cntr</v>
      </c>
      <c r="B163" s="22" t="str">
        <f t="shared" si="5"/>
        <v>870419884000</v>
      </c>
      <c r="C163" t="str">
        <f>VLOOKUP(A163,'OP Dollars'!$A$5:$B$91,2,FALSE)</f>
        <v>870269232162</v>
      </c>
      <c r="D163" t="e">
        <f>'OP Dollars'!#REF!</f>
        <v>#REF!</v>
      </c>
      <c r="E163" s="1">
        <f>'ACO Pmt Recon'!N43</f>
        <v>383943.27</v>
      </c>
    </row>
    <row r="164" spans="1:5" x14ac:dyDescent="0.2">
      <c r="A164" s="11" t="str">
        <f t="shared" si="4"/>
        <v>Utah Valley Specialty Hospital</v>
      </c>
      <c r="B164" s="22" t="str">
        <f t="shared" si="5"/>
        <v>870419884000</v>
      </c>
      <c r="C164" t="e">
        <f>VLOOKUP(A164,'OP Dollars'!$A$5:$B$91,2,FALSE)</f>
        <v>#N/A</v>
      </c>
      <c r="D164" t="e">
        <f>'OP Dollars'!#REF!</f>
        <v>#REF!</v>
      </c>
      <c r="E164" s="1">
        <f>'ACO Pmt Recon'!N44</f>
        <v>0</v>
      </c>
    </row>
    <row r="165" spans="1:5" x14ac:dyDescent="0.2">
      <c r="A165" s="11"/>
      <c r="B165" s="22"/>
      <c r="E165" s="1"/>
    </row>
    <row r="166" spans="1:5" x14ac:dyDescent="0.2">
      <c r="A166" s="11"/>
      <c r="B166" s="22"/>
      <c r="E166" s="1"/>
    </row>
    <row r="167" spans="1:5" x14ac:dyDescent="0.2">
      <c r="A167" s="11"/>
      <c r="B167" s="22"/>
      <c r="E167" s="1"/>
    </row>
    <row r="168" spans="1:5" x14ac:dyDescent="0.2">
      <c r="A168" s="11"/>
      <c r="B168" s="22"/>
      <c r="E168" s="1"/>
    </row>
    <row r="169" spans="1:5" x14ac:dyDescent="0.2">
      <c r="A169" s="11"/>
      <c r="B169" s="22"/>
      <c r="E169" s="1"/>
    </row>
    <row r="170" spans="1:5" x14ac:dyDescent="0.2">
      <c r="A170" s="11"/>
      <c r="B170" s="22"/>
      <c r="E170" s="1"/>
    </row>
    <row r="171" spans="1:5" x14ac:dyDescent="0.2">
      <c r="A171" s="11"/>
      <c r="B171" s="22"/>
      <c r="E171" s="1"/>
    </row>
    <row r="172" spans="1:5" x14ac:dyDescent="0.2">
      <c r="A172" s="11"/>
      <c r="B172" s="22"/>
      <c r="E172" s="1"/>
    </row>
    <row r="173" spans="1:5" x14ac:dyDescent="0.2">
      <c r="A173" s="11"/>
      <c r="B173" s="22"/>
      <c r="E173" s="1"/>
    </row>
    <row r="174" spans="1:5" x14ac:dyDescent="0.2">
      <c r="A174" s="11"/>
      <c r="B174" s="22"/>
      <c r="E174" s="1"/>
    </row>
    <row r="175" spans="1:5" x14ac:dyDescent="0.2">
      <c r="A175" s="11"/>
      <c r="B175" s="22"/>
      <c r="E175" s="1"/>
    </row>
    <row r="176" spans="1:5" x14ac:dyDescent="0.2">
      <c r="A176" s="11"/>
      <c r="B176" s="22"/>
      <c r="E176" s="1"/>
    </row>
    <row r="177" spans="1:5" x14ac:dyDescent="0.2">
      <c r="A177" s="11"/>
      <c r="B177" s="22"/>
      <c r="E177" s="1"/>
    </row>
    <row r="178" spans="1:5" x14ac:dyDescent="0.2">
      <c r="A178" s="11"/>
      <c r="B178" s="22"/>
      <c r="E178" s="1"/>
    </row>
    <row r="179" spans="1:5" x14ac:dyDescent="0.2">
      <c r="A179" s="11"/>
      <c r="B179" s="22"/>
      <c r="E179" s="1"/>
    </row>
    <row r="180" spans="1:5" x14ac:dyDescent="0.2">
      <c r="A180" s="11"/>
      <c r="B180" s="22"/>
      <c r="E180" s="1"/>
    </row>
    <row r="181" spans="1:5" x14ac:dyDescent="0.2">
      <c r="A181" s="11"/>
      <c r="B181" s="22"/>
      <c r="E181" s="1"/>
    </row>
    <row r="182" spans="1:5" x14ac:dyDescent="0.2">
      <c r="A182" s="11"/>
      <c r="B182" s="22"/>
      <c r="E182" s="1"/>
    </row>
    <row r="183" spans="1:5" x14ac:dyDescent="0.2">
      <c r="A183" s="11"/>
      <c r="B183" s="22"/>
      <c r="E183" s="1"/>
    </row>
    <row r="184" spans="1:5" x14ac:dyDescent="0.2">
      <c r="A184" s="11"/>
      <c r="B184" s="22"/>
      <c r="E184" s="1"/>
    </row>
    <row r="185" spans="1:5" x14ac:dyDescent="0.2">
      <c r="A185" s="11"/>
      <c r="B185" s="22"/>
      <c r="E185" s="1"/>
    </row>
    <row r="186" spans="1:5" x14ac:dyDescent="0.2">
      <c r="A186" s="11"/>
      <c r="B186" s="22"/>
      <c r="E186" s="1"/>
    </row>
    <row r="187" spans="1:5" x14ac:dyDescent="0.2">
      <c r="A187" s="11"/>
      <c r="B187" s="22"/>
      <c r="E187" s="1"/>
    </row>
    <row r="188" spans="1:5" x14ac:dyDescent="0.2">
      <c r="A188" s="11"/>
      <c r="B188" s="22"/>
      <c r="E188" s="1"/>
    </row>
    <row r="189" spans="1:5" x14ac:dyDescent="0.2">
      <c r="A189" s="11"/>
      <c r="B189" s="22"/>
      <c r="E189" s="1"/>
    </row>
    <row r="190" spans="1:5" x14ac:dyDescent="0.2">
      <c r="A190" s="11"/>
      <c r="B190" s="22"/>
      <c r="E190" s="1"/>
    </row>
    <row r="191" spans="1:5" x14ac:dyDescent="0.2">
      <c r="A191" s="11"/>
      <c r="B191" s="22"/>
      <c r="E191" s="1"/>
    </row>
    <row r="192" spans="1:5" x14ac:dyDescent="0.2">
      <c r="A192" s="11"/>
      <c r="B192" s="22"/>
      <c r="E192" s="1"/>
    </row>
    <row r="193" spans="1:5" x14ac:dyDescent="0.2">
      <c r="A193" s="11"/>
      <c r="B193" s="22"/>
      <c r="E193" s="1"/>
    </row>
    <row r="194" spans="1:5" x14ac:dyDescent="0.2">
      <c r="A194" s="11"/>
      <c r="B194" s="22"/>
      <c r="E194" s="1"/>
    </row>
    <row r="195" spans="1:5" x14ac:dyDescent="0.2">
      <c r="A195" s="11"/>
      <c r="B195" s="22"/>
      <c r="E195" s="1"/>
    </row>
    <row r="196" spans="1:5" x14ac:dyDescent="0.2">
      <c r="A196" s="11"/>
      <c r="B196" s="22"/>
      <c r="E196" s="1"/>
    </row>
    <row r="197" spans="1:5" x14ac:dyDescent="0.2">
      <c r="A197" s="11"/>
      <c r="B197" s="22"/>
      <c r="E197" s="1"/>
    </row>
    <row r="198" spans="1:5" x14ac:dyDescent="0.2">
      <c r="A198" s="11"/>
      <c r="B198" s="22"/>
      <c r="E198" s="1"/>
    </row>
    <row r="199" spans="1:5" x14ac:dyDescent="0.2">
      <c r="A199" s="11"/>
      <c r="B199" s="22"/>
      <c r="E199" s="1"/>
    </row>
    <row r="200" spans="1:5" x14ac:dyDescent="0.2">
      <c r="A200" s="11"/>
      <c r="B200" s="22"/>
      <c r="E200" s="1"/>
    </row>
  </sheetData>
  <sortState ref="M1:P164">
    <sortCondition descending="1" ref="N1"/>
  </sortState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34A16B4-5C5A-4854-8EC9-F5FD0FFAEE75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E20CC360-0092-4A1B-8B8E-BA3EB11DBEC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92B30D9-588B-4E87-AF14-AD11773753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Instructions</vt:lpstr>
      <vt:lpstr>OP Dollars</vt:lpstr>
      <vt:lpstr>ACO Pmt Recon</vt:lpstr>
      <vt:lpstr>DataUpload</vt:lpstr>
      <vt:lpstr>'ACO Pmt Recon'!Print_Titles</vt:lpstr>
    </vt:vector>
  </TitlesOfParts>
  <Company>State of Utah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 Lund</dc:creator>
  <cp:lastModifiedBy>Cody Simonsen</cp:lastModifiedBy>
  <cp:lastPrinted>2021-01-11T23:03:03Z</cp:lastPrinted>
  <dcterms:created xsi:type="dcterms:W3CDTF">2017-03-22T18:47:52Z</dcterms:created>
  <dcterms:modified xsi:type="dcterms:W3CDTF">2022-01-07T23:46:14Z</dcterms:modified>
</cp:coreProperties>
</file>