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2-05\"/>
    </mc:Choice>
  </mc:AlternateContent>
  <xr:revisionPtr revIDLastSave="0" documentId="13_ncr:1_{ADDF9D83-DD30-413E-9985-EEBFAA83C9B7}" xr6:coauthVersionLast="47" xr6:coauthVersionMax="47" xr10:uidLastSave="{00000000-0000-0000-0000-000000000000}"/>
  <bookViews>
    <workbookView xWindow="-120" yWindow="-120" windowWidth="29040" windowHeight="15840" tabRatio="758" activeTab="1" xr2:uid="{00000000-000D-0000-FFFF-FFFF00000000}"/>
  </bookViews>
  <sheets>
    <sheet name="Instructions" sheetId="18" r:id="rId1"/>
    <sheet name="ACO Pmts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18" l="1"/>
  <c r="B51" i="18" l="1"/>
  <c r="C51" i="18" s="1"/>
  <c r="B52" i="18" l="1"/>
  <c r="C52" i="18" l="1"/>
  <c r="B53" i="18"/>
  <c r="C53" i="18" l="1"/>
  <c r="B54" i="18"/>
  <c r="C54" i="18" l="1"/>
  <c r="B55" i="18"/>
  <c r="C55" i="18" l="1"/>
  <c r="B56" i="18"/>
  <c r="C56" i="18" l="1"/>
  <c r="B57" i="18"/>
  <c r="C57" i="18" l="1"/>
  <c r="B58" i="18"/>
  <c r="C58" i="18" l="1"/>
  <c r="B59" i="18"/>
  <c r="C59" i="18" l="1"/>
  <c r="B60" i="18"/>
  <c r="C60" i="18" l="1"/>
  <c r="B61" i="18"/>
  <c r="C61" i="1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HCF-DW;UID=mplund;AUTHENTICATION=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UUMG) as UUMG_x000d__x000a_FROM HCFSHAREDTABLES.ACOMemberMonthsRatesV_x000d__x000a_WHERE 1=1_x000d__x000a__x0009_and PaidEndCYMnth &gt;= '2018-01'_x000d__x000a_GROUP BY_x000d__x000a__x0009_1,2,3"/>
  </connection>
</connections>
</file>

<file path=xl/sharedStrings.xml><?xml version="1.0" encoding="utf-8"?>
<sst xmlns="http://schemas.openxmlformats.org/spreadsheetml/2006/main" count="302" uniqueCount="104">
  <si>
    <t>Healthy U</t>
  </si>
  <si>
    <t>Molina</t>
  </si>
  <si>
    <t>Health Choice Utah</t>
  </si>
  <si>
    <t>Select Health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</si>
  <si>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</si>
  <si>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</si>
  <si>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</si>
  <si>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Email spreadsheet to the Utah Department of Health (medicaiddirectedpayments@utah.gov) within 30 days of the end of the directed payment period.</t>
  </si>
  <si>
    <t>2018-12</t>
  </si>
  <si>
    <t>2019-01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</si>
  <si>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</si>
  <si>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</si>
  <si>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</si>
  <si>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</si>
  <si>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</si>
  <si>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</si>
  <si>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</si>
  <si>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</si>
  <si>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</si>
  <si>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</si>
  <si>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</si>
  <si>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Directed Payment</t>
  </si>
  <si>
    <t>Payment Amount</t>
  </si>
  <si>
    <t>Paid Date</t>
  </si>
  <si>
    <t>Claim ID / Check Number</t>
  </si>
  <si>
    <t>Pmt Month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</si>
  <si>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</si>
  <si>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</si>
  <si>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</si>
  <si>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</si>
  <si>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</si>
  <si>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</si>
  <si>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</si>
  <si>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</si>
  <si>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</si>
  <si>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</si>
  <si>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</si>
  <si>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Record the Payment Amount in column D, J, P, or V</t>
  </si>
  <si>
    <t>Record the Paid Date in column E, K, Q, or W</t>
  </si>
  <si>
    <t>Record the payment Reference Number in column F, L, R, or X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</si>
  <si>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</si>
  <si>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</si>
  <si>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</si>
  <si>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</si>
  <si>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</si>
  <si>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</si>
  <si>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</si>
  <si>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</si>
  <si>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</si>
  <si>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</si>
  <si>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</si>
  <si>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</si>
  <si>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Pay each UUMG the amount shown on the ACO Pmt tab for the columns (C, I, O, or U)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</si>
  <si>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</si>
  <si>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</si>
  <si>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</si>
  <si>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</si>
  <si>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</si>
  <si>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</si>
  <si>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</si>
  <si>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</si>
  <si>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</si>
  <si>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</si>
  <si>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</si>
  <si>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</si>
  <si>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EJ00446010</t>
  </si>
  <si>
    <t>A# 923474</t>
  </si>
  <si>
    <t>Check# 354600</t>
  </si>
  <si>
    <t>EFT000026232</t>
  </si>
  <si>
    <t>EFT000027131</t>
  </si>
  <si>
    <t>EJ00447546</t>
  </si>
  <si>
    <t xml:space="preserve">215BH100067Z2839  </t>
  </si>
  <si>
    <t>216EJ15201JA2P13</t>
  </si>
  <si>
    <t>EFT000027464</t>
  </si>
  <si>
    <t>EJ00452833</t>
  </si>
  <si>
    <t>EJ00459261</t>
  </si>
  <si>
    <t>EFT000028878</t>
  </si>
  <si>
    <t>ACH 1002702</t>
  </si>
  <si>
    <t>218PB3934FU12G58</t>
  </si>
  <si>
    <t>219GD4454I403012</t>
  </si>
  <si>
    <t>EJ00462257</t>
  </si>
  <si>
    <t>EFT000029245</t>
  </si>
  <si>
    <t>EJ00473827</t>
  </si>
  <si>
    <t>A# 1005477</t>
  </si>
  <si>
    <t>EFT000030001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</si>
  <si>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</si>
  <si>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</si>
  <si>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</si>
  <si>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</si>
  <si>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</si>
  <si>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</si>
  <si>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</si>
  <si>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</si>
  <si>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</si>
  <si>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</si>
  <si>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</si>
  <si>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</si>
  <si>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Copy and paste to ACO Pmts tab for each new year</t>
  </si>
  <si>
    <t>221BC0816KYH2Z11</t>
  </si>
  <si>
    <t>A#1021929</t>
  </si>
  <si>
    <t>EFT000030385</t>
  </si>
  <si>
    <t>EJ00480777</t>
  </si>
  <si>
    <t>ACH # 1027732</t>
  </si>
  <si>
    <t>EFT000030812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</si>
</sst>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;;"/>
    <numFmt numFmtId="165" formatCode="_(&quot;$&quot;* #,##0.00_);_(&quot;$&quot;* \(#,##0.00\);;"/>
    <numFmt numFmtId="166" formatCode="_(&quot;$&quot;* #,##0.00_);_(&quot;$&quot;* \(#,##0.00\);"/>
    <numFmt numFmtId="167" formatCode="&quot;$&quot;#,##0.0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0" fillId="0" borderId="0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locked="0" hidden="1"/>
    </xf>
    <xf numFmtId="0" fontId="0" fillId="0" borderId="0" xfId="0" applyBorder="1"/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0" fillId="0" borderId="7" xfId="0" applyFont="1" applyBorder="1" applyAlignment="1" applyProtection="1">
      <alignment horizontal="center" wrapText="1"/>
      <protection hidden="1"/>
    </xf>
    <xf numFmtId="165" fontId="5" fillId="0" borderId="8" xfId="2" applyNumberFormat="1" applyFont="1" applyBorder="1" applyAlignment="1" applyProtection="1">
      <alignment horizontal="center" wrapText="1"/>
      <protection hidden="1"/>
    </xf>
    <xf numFmtId="0" fontId="0" fillId="0" borderId="10" xfId="0" applyFont="1" applyBorder="1" applyAlignment="1" applyProtection="1">
      <alignment horizontal="center" wrapText="1"/>
      <protection hidden="1"/>
    </xf>
    <xf numFmtId="165" fontId="5" fillId="0" borderId="11" xfId="2" applyNumberFormat="1" applyFont="1" applyBorder="1" applyAlignment="1" applyProtection="1">
      <alignment horizontal="center" wrapText="1"/>
      <protection hidden="1"/>
    </xf>
    <xf numFmtId="166" fontId="5" fillId="0" borderId="8" xfId="2" applyNumberFormat="1" applyFont="1" applyBorder="1" applyAlignment="1" applyProtection="1">
      <alignment horizontal="center" wrapText="1"/>
      <protection hidden="1"/>
    </xf>
    <xf numFmtId="165" fontId="5" fillId="0" borderId="13" xfId="2" applyNumberFormat="1" applyFont="1" applyBorder="1" applyAlignment="1" applyProtection="1">
      <alignment horizontal="center" wrapText="1"/>
      <protection hidden="1"/>
    </xf>
    <xf numFmtId="0" fontId="0" fillId="0" borderId="0" xfId="0" quotePrefix="1"/>
    <xf numFmtId="165" fontId="5" fillId="0" borderId="8" xfId="2" applyNumberFormat="1" applyFont="1" applyBorder="1" applyAlignment="1" applyProtection="1">
      <alignment horizontal="center" wrapText="1"/>
      <protection hidden="1"/>
    </xf>
    <xf numFmtId="165" fontId="5" fillId="0" borderId="8" xfId="2" applyNumberFormat="1" applyFont="1" applyBorder="1" applyAlignment="1" applyProtection="1">
      <alignment horizontal="center" wrapText="1"/>
      <protection locked="0" hidden="1"/>
    </xf>
    <xf numFmtId="165" fontId="5" fillId="0" borderId="13" xfId="2" applyNumberFormat="1" applyFont="1" applyBorder="1" applyAlignment="1" applyProtection="1">
      <alignment horizontal="center" wrapText="1"/>
      <protection locked="0" hidden="1"/>
    </xf>
    <xf numFmtId="0" fontId="0" fillId="3" borderId="0" xfId="0" quotePrefix="1" applyFill="1"/>
    <xf numFmtId="165" fontId="0" fillId="0" borderId="15" xfId="2" applyNumberFormat="1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/>
    <xf numFmtId="164" fontId="0" fillId="0" borderId="17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4" fontId="0" fillId="0" borderId="13" xfId="0" applyNumberFormat="1" applyFont="1" applyBorder="1" applyAlignment="1" applyProtection="1">
      <alignment horizontal="center" wrapText="1"/>
      <protection locked="0" hidden="1"/>
    </xf>
    <xf numFmtId="0" fontId="0" fillId="0" borderId="14" xfId="0" applyFont="1" applyBorder="1" applyAlignment="1" applyProtection="1">
      <alignment horizontal="center" wrapText="1"/>
      <protection locked="0" hidden="1"/>
    </xf>
    <xf numFmtId="14" fontId="0" fillId="0" borderId="11" xfId="0" applyNumberFormat="1" applyBorder="1" applyAlignment="1" applyProtection="1">
      <alignment horizontal="center"/>
      <protection locked="0" hidden="1"/>
    </xf>
    <xf numFmtId="0" fontId="0" fillId="0" borderId="12" xfId="0" applyBorder="1" applyProtection="1">
      <protection locked="0" hidden="1"/>
    </xf>
    <xf numFmtId="165" fontId="5" fillId="0" borderId="11" xfId="2" applyNumberFormat="1" applyFont="1" applyBorder="1" applyAlignment="1" applyProtection="1">
      <alignment horizontal="center" wrapText="1"/>
      <protection locked="0" hidden="1"/>
    </xf>
    <xf numFmtId="0" fontId="0" fillId="0" borderId="15" xfId="0" applyBorder="1" applyProtection="1">
      <protection locked="0" hidden="1"/>
    </xf>
    <xf numFmtId="0" fontId="0" fillId="0" borderId="18" xfId="0" applyBorder="1" applyProtection="1">
      <protection locked="0" hidden="1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167" fontId="0" fillId="0" borderId="16" xfId="0" applyNumberFormat="1" applyBorder="1"/>
    <xf numFmtId="167" fontId="0" fillId="0" borderId="15" xfId="2" applyNumberFormat="1" applyFont="1" applyBorder="1" applyProtection="1">
      <protection hidden="1"/>
    </xf>
    <xf numFmtId="167" fontId="0" fillId="0" borderId="22" xfId="0" applyNumberFormat="1" applyBorder="1"/>
    <xf numFmtId="14" fontId="0" fillId="0" borderId="8" xfId="0" applyNumberFormat="1" applyFont="1" applyBorder="1" applyAlignment="1" applyProtection="1">
      <alignment horizontal="center" wrapText="1"/>
      <protection locked="0" hidden="1"/>
    </xf>
    <xf numFmtId="0" fontId="0" fillId="0" borderId="9" xfId="0" applyFont="1" applyBorder="1" applyAlignment="1" applyProtection="1">
      <alignment horizontal="center" wrapText="1"/>
      <protection locked="0"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</cellXfs>
  <cellStyles count="6">
    <cellStyle name="Currency" xfId="2" builtinId="4"/>
    <cellStyle name="Normal" xfId="0" builtinId="0"/>
    <cellStyle name="Normal 2" xfId="1" xr:uid="{00000000-0005-0000-0000-000003000000}"/>
    <cellStyle name="Normal 2 2" xfId="3" xr:uid="{00000000-0005-0000-0000-000003000000}"/>
    <cellStyle name="Normal 2 2 2" xfId="5" xr:uid="{00000000-0005-0000-0000-000003000000}"/>
    <cellStyle name="Normal 2 3" xfId="4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G6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3" t="s">
        <v>6</v>
      </c>
      <c r="B1" s="1"/>
    </row>
    <row r="2" spans="1:2" x14ac:dyDescent="0.2">
      <c r="A2" s="3"/>
      <c r="B2" s="1"/>
    </row>
    <row r="3" spans="1:2" x14ac:dyDescent="0.2">
      <c r="A3" s="3"/>
      <c r="B3" s="1"/>
    </row>
    <row r="4" spans="1:2" x14ac:dyDescent="0.2">
      <c r="A4" s="2">
        <v>1</v>
      </c>
      <c r="B4" s="1" t="s">
        <v>5</v>
      </c>
    </row>
    <row r="5" spans="1:2" x14ac:dyDescent="0.2">
      <c r="A5" s="2">
        <v>2</v>
      </c>
      <c r="B5" s="1" t="s">
        <v>52</v>
      </c>
    </row>
    <row r="6" spans="1:2" x14ac:dyDescent="0.2">
      <c r="A6" s="2">
        <v>3</v>
      </c>
      <c r="B6" s="1" t="s">
        <v>37</v>
      </c>
    </row>
    <row r="7" spans="1:2" x14ac:dyDescent="0.2">
      <c r="A7" s="2">
        <v>4</v>
      </c>
      <c r="B7" s="1" t="s">
        <v>38</v>
      </c>
    </row>
    <row r="8" spans="1:2" x14ac:dyDescent="0.2">
      <c r="A8" s="2">
        <v>5</v>
      </c>
      <c r="B8" s="1" t="s">
        <v>39</v>
      </c>
    </row>
    <row r="9" spans="1:2" ht="25.5" x14ac:dyDescent="0.2">
      <c r="A9" s="2">
        <v>6</v>
      </c>
      <c r="B9" s="1" t="s">
        <v>4</v>
      </c>
    </row>
    <row r="10" spans="1:2" ht="25.5" x14ac:dyDescent="0.2">
      <c r="A10" s="2">
        <v>7</v>
      </c>
      <c r="B10" s="1" t="s">
        <v>7</v>
      </c>
    </row>
    <row r="49" spans="2:7" ht="13.5" thickBot="1" x14ac:dyDescent="0.25">
      <c r="C49" t="s">
        <v>97</v>
      </c>
    </row>
    <row r="50" spans="2:7" x14ac:dyDescent="0.2">
      <c r="B50" s="27" t="s">
        <v>85</v>
      </c>
      <c r="C50" s="31" t="str">
        <f>B50</f>
        <v>2022-01</v>
      </c>
      <c r="D50" s="28"/>
      <c r="E50" s="29"/>
      <c r="F50" s="29"/>
      <c r="G50" s="32"/>
    </row>
    <row r="51" spans="2:7" x14ac:dyDescent="0.2">
      <c r="B51" s="23" t="str">
        <f>LEFT(B50,4)&amp;"-02"</f>
        <v>2022-02</v>
      </c>
      <c r="C51" s="33" t="str">
        <f t="shared" ref="C51:C61" si="0">B51</f>
        <v>2022-02</v>
      </c>
      <c r="D51" s="30"/>
      <c r="E51" s="30"/>
      <c r="F51" s="30"/>
      <c r="G51" s="34"/>
    </row>
    <row r="52" spans="2:7" x14ac:dyDescent="0.2">
      <c r="B52" s="23" t="str">
        <f>LEFT(B51,4)&amp;"-03"</f>
        <v>2022-03</v>
      </c>
      <c r="C52" s="33" t="str">
        <f t="shared" si="0"/>
        <v>2022-03</v>
      </c>
      <c r="D52" s="30"/>
      <c r="E52" s="30"/>
      <c r="F52" s="30"/>
      <c r="G52" s="34"/>
    </row>
    <row r="53" spans="2:7" x14ac:dyDescent="0.2">
      <c r="B53" s="23" t="str">
        <f>LEFT(B52,4)&amp;"-04"</f>
        <v>2022-04</v>
      </c>
      <c r="C53" s="33" t="str">
        <f t="shared" si="0"/>
        <v>2022-04</v>
      </c>
      <c r="D53" s="30"/>
      <c r="E53" s="30"/>
      <c r="F53" s="30"/>
      <c r="G53" s="34"/>
    </row>
    <row r="54" spans="2:7" x14ac:dyDescent="0.2">
      <c r="B54" s="23" t="str">
        <f>LEFT(B53,4)&amp;"-05"</f>
        <v>2022-05</v>
      </c>
      <c r="C54" s="33" t="str">
        <f t="shared" si="0"/>
        <v>2022-05</v>
      </c>
      <c r="D54" s="30"/>
      <c r="E54" s="30"/>
      <c r="F54" s="30"/>
      <c r="G54" s="34"/>
    </row>
    <row r="55" spans="2:7" x14ac:dyDescent="0.2">
      <c r="B55" s="23" t="str">
        <f>LEFT(B54,4)&amp;"-06"</f>
        <v>2022-06</v>
      </c>
      <c r="C55" s="33" t="str">
        <f t="shared" si="0"/>
        <v>2022-06</v>
      </c>
      <c r="D55" s="30"/>
      <c r="E55" s="30"/>
      <c r="F55" s="30"/>
      <c r="G55" s="34"/>
    </row>
    <row r="56" spans="2:7" x14ac:dyDescent="0.2">
      <c r="B56" s="23" t="str">
        <f>LEFT(B55,4)&amp;"-07"</f>
        <v>2022-07</v>
      </c>
      <c r="C56" s="33" t="str">
        <f t="shared" si="0"/>
        <v>2022-07</v>
      </c>
      <c r="D56" s="30"/>
      <c r="E56" s="30"/>
      <c r="F56" s="30"/>
      <c r="G56" s="34"/>
    </row>
    <row r="57" spans="2:7" x14ac:dyDescent="0.2">
      <c r="B57" s="23" t="str">
        <f>LEFT(B56,4)&amp;"-08"</f>
        <v>2022-08</v>
      </c>
      <c r="C57" s="33" t="str">
        <f t="shared" si="0"/>
        <v>2022-08</v>
      </c>
      <c r="D57" s="30"/>
      <c r="E57" s="30"/>
      <c r="F57" s="30"/>
      <c r="G57" s="34"/>
    </row>
    <row r="58" spans="2:7" x14ac:dyDescent="0.2">
      <c r="B58" s="23" t="str">
        <f>LEFT(B57,4)&amp;"-09"</f>
        <v>2022-09</v>
      </c>
      <c r="C58" s="33" t="str">
        <f t="shared" si="0"/>
        <v>2022-09</v>
      </c>
      <c r="D58" s="30"/>
      <c r="E58" s="30"/>
      <c r="F58" s="30"/>
      <c r="G58" s="34"/>
    </row>
    <row r="59" spans="2:7" x14ac:dyDescent="0.2">
      <c r="B59" s="23" t="str">
        <f>LEFT(B58,4)&amp;"-10"</f>
        <v>2022-10</v>
      </c>
      <c r="C59" s="33" t="str">
        <f t="shared" si="0"/>
        <v>2022-10</v>
      </c>
      <c r="D59" s="30"/>
      <c r="E59" s="30"/>
      <c r="F59" s="30"/>
      <c r="G59" s="34"/>
    </row>
    <row r="60" spans="2:7" x14ac:dyDescent="0.2">
      <c r="B60" s="23" t="str">
        <f>LEFT(B59,4)&amp;"-11"</f>
        <v>2022-11</v>
      </c>
      <c r="C60" s="33" t="str">
        <f t="shared" si="0"/>
        <v>2022-11</v>
      </c>
      <c r="D60" s="30"/>
      <c r="E60" s="30"/>
      <c r="F60" s="30"/>
      <c r="G60" s="34"/>
    </row>
    <row r="61" spans="2:7" ht="13.5" thickBot="1" x14ac:dyDescent="0.25">
      <c r="B61" s="23" t="str">
        <f>LEFT(B60,4)&amp;"-12"</f>
        <v>2022-12</v>
      </c>
      <c r="C61" s="35" t="str">
        <f t="shared" si="0"/>
        <v>2022-12</v>
      </c>
      <c r="D61" s="36"/>
      <c r="E61" s="36"/>
      <c r="F61" s="36"/>
      <c r="G61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X63"/>
  <sheetViews>
    <sheetView showGridLines="0" tabSelected="1" workbookViewId="0">
      <pane ySplit="3" topLeftCell="A4" activePane="bottomLeft" state="frozen"/>
      <selection activeCell="V47" sqref="V47"/>
      <selection pane="bottomLeft" activeCell="X63" sqref="A1:X63"/>
    </sheetView>
  </sheetViews>
  <sheetFormatPr defaultRowHeight="12.75" x14ac:dyDescent="0.2"/>
  <cols>
    <col min="1" max="1" width="1.42578125" customWidth="1"/>
    <col min="2" max="2" width="7.42578125" bestFit="1" customWidth="1"/>
    <col min="3" max="4" width="14.28515625" customWidth="1"/>
    <col min="5" max="5" width="9" bestFit="1" customWidth="1"/>
    <col min="6" max="6" width="18.140625" bestFit="1" customWidth="1"/>
    <col min="7" max="7" width="1.42578125" style="14" customWidth="1"/>
    <col min="8" max="8" width="9.140625" customWidth="1"/>
    <col min="9" max="10" width="14.28515625" customWidth="1"/>
    <col min="11" max="11" width="11.42578125" customWidth="1"/>
    <col min="12" max="12" width="13" customWidth="1"/>
    <col min="13" max="13" width="1.42578125" style="14" customWidth="1"/>
    <col min="14" max="14" width="9.140625" customWidth="1"/>
    <col min="15" max="16" width="14.28515625" customWidth="1"/>
    <col min="17" max="17" width="11.42578125" customWidth="1"/>
    <col min="18" max="18" width="13" customWidth="1"/>
    <col min="19" max="19" width="1.42578125" style="14" customWidth="1"/>
    <col min="20" max="20" width="9.140625" customWidth="1"/>
    <col min="21" max="22" width="14.28515625" customWidth="1"/>
    <col min="23" max="23" width="11.42578125" customWidth="1"/>
    <col min="24" max="24" width="14.42578125" customWidth="1"/>
  </cols>
  <sheetData>
    <row r="1" spans="1:24" s="5" customFormat="1" ht="7.5" customHeight="1" thickBot="1" x14ac:dyDescent="0.25">
      <c r="A1" s="4"/>
      <c r="B1" s="4"/>
      <c r="G1" s="9"/>
      <c r="M1" s="9"/>
      <c r="S1" s="9"/>
    </row>
    <row r="2" spans="1:24" s="5" customFormat="1" x14ac:dyDescent="0.2">
      <c r="B2" s="54" t="s">
        <v>2</v>
      </c>
      <c r="C2" s="55"/>
      <c r="D2" s="55"/>
      <c r="E2" s="55"/>
      <c r="F2" s="56"/>
      <c r="G2" s="10"/>
      <c r="H2" s="54" t="s">
        <v>0</v>
      </c>
      <c r="I2" s="55"/>
      <c r="J2" s="55"/>
      <c r="K2" s="55"/>
      <c r="L2" s="56"/>
      <c r="M2" s="10"/>
      <c r="N2" s="54" t="s">
        <v>1</v>
      </c>
      <c r="O2" s="55"/>
      <c r="P2" s="55"/>
      <c r="Q2" s="55"/>
      <c r="R2" s="56"/>
      <c r="S2" s="10"/>
      <c r="T2" s="54" t="s">
        <v>3</v>
      </c>
      <c r="U2" s="55"/>
      <c r="V2" s="55"/>
      <c r="W2" s="55"/>
      <c r="X2" s="56"/>
    </row>
    <row r="3" spans="1:24" s="5" customFormat="1" ht="38.25" x14ac:dyDescent="0.2">
      <c r="A3" s="6"/>
      <c r="B3" s="15" t="s">
        <v>25</v>
      </c>
      <c r="C3" s="7" t="s">
        <v>21</v>
      </c>
      <c r="D3" s="7" t="s">
        <v>22</v>
      </c>
      <c r="E3" s="7" t="s">
        <v>23</v>
      </c>
      <c r="F3" s="16" t="s">
        <v>24</v>
      </c>
      <c r="G3" s="11"/>
      <c r="H3" s="15" t="s">
        <v>25</v>
      </c>
      <c r="I3" s="7" t="s">
        <v>21</v>
      </c>
      <c r="J3" s="7" t="s">
        <v>22</v>
      </c>
      <c r="K3" s="7" t="s">
        <v>23</v>
      </c>
      <c r="L3" s="16" t="s">
        <v>24</v>
      </c>
      <c r="M3" s="11"/>
      <c r="N3" s="15" t="s">
        <v>25</v>
      </c>
      <c r="O3" s="7" t="s">
        <v>21</v>
      </c>
      <c r="P3" s="7" t="s">
        <v>22</v>
      </c>
      <c r="Q3" s="7" t="s">
        <v>23</v>
      </c>
      <c r="R3" s="16" t="s">
        <v>24</v>
      </c>
      <c r="S3" s="11"/>
      <c r="T3" s="15" t="s">
        <v>25</v>
      </c>
      <c r="U3" s="7" t="s">
        <v>21</v>
      </c>
      <c r="V3" s="7" t="s">
        <v>22</v>
      </c>
      <c r="W3" s="7" t="s">
        <v>23</v>
      </c>
      <c r="X3" s="16" t="s">
        <v>24</v>
      </c>
    </row>
    <row r="4" spans="1:24" s="5" customFormat="1" ht="25.5" hidden="1" x14ac:dyDescent="0.2">
      <c r="A4" s="6"/>
      <c r="B4" s="17" t="s">
        <v>10</v>
      </c>
      <c r="C4" s="21">
        <v>161012.35999999999</v>
      </c>
      <c r="D4" s="25">
        <v>161012.35999999999</v>
      </c>
      <c r="E4" s="52"/>
      <c r="F4" s="53"/>
      <c r="G4" s="12"/>
      <c r="H4" s="17" t="s">
        <v>10</v>
      </c>
      <c r="I4" s="21">
        <v>520504.06</v>
      </c>
      <c r="J4" s="25">
        <v>520504.06</v>
      </c>
      <c r="K4" s="52"/>
      <c r="L4" s="53"/>
      <c r="M4" s="12"/>
      <c r="N4" s="17" t="s">
        <v>10</v>
      </c>
      <c r="O4" s="21">
        <v>609554.23</v>
      </c>
      <c r="P4" s="25">
        <v>614444.73</v>
      </c>
      <c r="Q4" s="52"/>
      <c r="R4" s="53"/>
      <c r="S4" s="12"/>
      <c r="T4" s="17" t="s">
        <v>10</v>
      </c>
      <c r="U4" s="21">
        <v>923470.34</v>
      </c>
      <c r="V4" s="25">
        <v>923470.34</v>
      </c>
      <c r="W4" s="52"/>
      <c r="X4" s="53"/>
    </row>
    <row r="5" spans="1:24" s="5" customFormat="1" ht="25.5" hidden="1" x14ac:dyDescent="0.2">
      <c r="A5" s="6"/>
      <c r="B5" s="17" t="s">
        <v>11</v>
      </c>
      <c r="C5" s="18">
        <v>164341.23000000001</v>
      </c>
      <c r="D5" s="25">
        <v>164341.23000000001</v>
      </c>
      <c r="E5" s="52"/>
      <c r="F5" s="53"/>
      <c r="G5" s="12"/>
      <c r="H5" s="17" t="s">
        <v>11</v>
      </c>
      <c r="I5" s="18">
        <v>518436.92</v>
      </c>
      <c r="J5" s="25">
        <v>518436.92</v>
      </c>
      <c r="K5" s="52"/>
      <c r="L5" s="53"/>
      <c r="M5" s="12"/>
      <c r="N5" s="17" t="s">
        <v>11</v>
      </c>
      <c r="O5" s="18">
        <v>607952.88</v>
      </c>
      <c r="P5" s="25">
        <v>613700.30000000005</v>
      </c>
      <c r="Q5" s="52"/>
      <c r="R5" s="53"/>
      <c r="S5" s="12"/>
      <c r="T5" s="17" t="s">
        <v>11</v>
      </c>
      <c r="U5" s="18">
        <v>929094.62</v>
      </c>
      <c r="V5" s="25">
        <v>929094.62</v>
      </c>
      <c r="W5" s="52"/>
      <c r="X5" s="53"/>
    </row>
    <row r="6" spans="1:24" s="5" customFormat="1" ht="25.5" hidden="1" x14ac:dyDescent="0.2">
      <c r="A6" s="6"/>
      <c r="B6" s="17" t="s">
        <v>12</v>
      </c>
      <c r="C6" s="18">
        <v>166843.57999999999</v>
      </c>
      <c r="D6" s="25">
        <v>166843.57999999999</v>
      </c>
      <c r="E6" s="52"/>
      <c r="F6" s="53"/>
      <c r="G6" s="12"/>
      <c r="H6" s="17" t="s">
        <v>12</v>
      </c>
      <c r="I6" s="18">
        <v>537302.52</v>
      </c>
      <c r="J6" s="25">
        <v>537302.52</v>
      </c>
      <c r="K6" s="52"/>
      <c r="L6" s="53"/>
      <c r="M6" s="12"/>
      <c r="N6" s="17" t="s">
        <v>12</v>
      </c>
      <c r="O6" s="18">
        <v>619457.14</v>
      </c>
      <c r="P6" s="25">
        <v>612356.51</v>
      </c>
      <c r="Q6" s="52"/>
      <c r="R6" s="53"/>
      <c r="S6" s="12"/>
      <c r="T6" s="17" t="s">
        <v>12</v>
      </c>
      <c r="U6" s="18">
        <v>949803.02</v>
      </c>
      <c r="V6" s="25">
        <v>949803.02</v>
      </c>
      <c r="W6" s="52"/>
      <c r="X6" s="53"/>
    </row>
    <row r="7" spans="1:24" s="5" customFormat="1" ht="25.5" hidden="1" x14ac:dyDescent="0.2">
      <c r="A7" s="6"/>
      <c r="B7" s="17" t="s">
        <v>13</v>
      </c>
      <c r="C7" s="18">
        <v>161819.29</v>
      </c>
      <c r="D7" s="25">
        <v>161819.29</v>
      </c>
      <c r="E7" s="52"/>
      <c r="F7" s="53"/>
      <c r="G7" s="12"/>
      <c r="H7" s="17" t="s">
        <v>13</v>
      </c>
      <c r="I7" s="18">
        <v>522813.74</v>
      </c>
      <c r="J7" s="25">
        <v>522813.74</v>
      </c>
      <c r="K7" s="52"/>
      <c r="L7" s="53"/>
      <c r="M7" s="12"/>
      <c r="N7" s="17" t="s">
        <v>13</v>
      </c>
      <c r="O7" s="18">
        <v>599239.34</v>
      </c>
      <c r="P7" s="25">
        <v>607876.39</v>
      </c>
      <c r="Q7" s="52"/>
      <c r="R7" s="53"/>
      <c r="S7" s="12"/>
      <c r="T7" s="17" t="s">
        <v>13</v>
      </c>
      <c r="U7" s="18">
        <v>930071.4</v>
      </c>
      <c r="V7" s="25">
        <v>930071.4</v>
      </c>
      <c r="W7" s="52"/>
      <c r="X7" s="53"/>
    </row>
    <row r="8" spans="1:24" s="5" customFormat="1" ht="25.5" hidden="1" x14ac:dyDescent="0.2">
      <c r="A8" s="6"/>
      <c r="B8" s="17" t="s">
        <v>14</v>
      </c>
      <c r="C8" s="18">
        <v>160740.48000000001</v>
      </c>
      <c r="D8" s="25">
        <v>160740.48000000001</v>
      </c>
      <c r="E8" s="52"/>
      <c r="F8" s="53"/>
      <c r="G8" s="12"/>
      <c r="H8" s="17" t="s">
        <v>14</v>
      </c>
      <c r="I8" s="18">
        <v>520483.82</v>
      </c>
      <c r="J8" s="25">
        <v>520483.82</v>
      </c>
      <c r="K8" s="52"/>
      <c r="L8" s="53"/>
      <c r="M8" s="12"/>
      <c r="N8" s="17" t="s">
        <v>14</v>
      </c>
      <c r="O8" s="18">
        <v>589558.39</v>
      </c>
      <c r="P8" s="25">
        <v>603913.80000000005</v>
      </c>
      <c r="Q8" s="52"/>
      <c r="R8" s="53"/>
      <c r="S8" s="12"/>
      <c r="T8" s="17" t="s">
        <v>14</v>
      </c>
      <c r="U8" s="18">
        <v>918938.84</v>
      </c>
      <c r="V8" s="25">
        <v>918938.84</v>
      </c>
      <c r="W8" s="52"/>
      <c r="X8" s="53"/>
    </row>
    <row r="9" spans="1:24" s="5" customFormat="1" ht="25.5" hidden="1" x14ac:dyDescent="0.2">
      <c r="A9" s="6"/>
      <c r="B9" s="17" t="s">
        <v>15</v>
      </c>
      <c r="C9" s="18">
        <v>170504.11</v>
      </c>
      <c r="D9" s="25">
        <v>170504.11</v>
      </c>
      <c r="E9" s="52"/>
      <c r="F9" s="53"/>
      <c r="G9" s="12"/>
      <c r="H9" s="17" t="s">
        <v>15</v>
      </c>
      <c r="I9" s="18">
        <v>561601.57999999996</v>
      </c>
      <c r="J9" s="25">
        <v>561601.57999999996</v>
      </c>
      <c r="K9" s="52"/>
      <c r="L9" s="53"/>
      <c r="M9" s="12"/>
      <c r="N9" s="17" t="s">
        <v>15</v>
      </c>
      <c r="O9" s="18">
        <v>546288.03</v>
      </c>
      <c r="P9" s="25">
        <v>595308.34</v>
      </c>
      <c r="Q9" s="52"/>
      <c r="R9" s="53"/>
      <c r="S9" s="12"/>
      <c r="T9" s="17" t="s">
        <v>15</v>
      </c>
      <c r="U9" s="18">
        <v>945320.78</v>
      </c>
      <c r="V9" s="25">
        <v>945320.78</v>
      </c>
      <c r="W9" s="52"/>
      <c r="X9" s="53"/>
    </row>
    <row r="10" spans="1:24" s="5" customFormat="1" ht="25.5" hidden="1" x14ac:dyDescent="0.2">
      <c r="A10" s="6"/>
      <c r="B10" s="17" t="s">
        <v>16</v>
      </c>
      <c r="C10" s="18">
        <v>167467.12</v>
      </c>
      <c r="D10" s="25">
        <v>167467.12</v>
      </c>
      <c r="E10" s="52"/>
      <c r="F10" s="53"/>
      <c r="G10" s="12"/>
      <c r="H10" s="17" t="s">
        <v>16</v>
      </c>
      <c r="I10" s="18">
        <v>554825.61</v>
      </c>
      <c r="J10" s="25">
        <v>554825.61</v>
      </c>
      <c r="K10" s="52"/>
      <c r="L10" s="53"/>
      <c r="M10" s="12"/>
      <c r="N10" s="17" t="s">
        <v>16</v>
      </c>
      <c r="O10" s="18">
        <v>524059.65</v>
      </c>
      <c r="P10" s="25">
        <v>540990.05000000005</v>
      </c>
      <c r="Q10" s="52"/>
      <c r="R10" s="53"/>
      <c r="S10" s="12"/>
      <c r="T10" s="17" t="s">
        <v>16</v>
      </c>
      <c r="U10" s="18">
        <v>916906.64</v>
      </c>
      <c r="V10" s="25">
        <v>916906.64</v>
      </c>
      <c r="W10" s="52"/>
      <c r="X10" s="53"/>
    </row>
    <row r="11" spans="1:24" s="5" customFormat="1" ht="25.5" hidden="1" x14ac:dyDescent="0.2">
      <c r="A11" s="6"/>
      <c r="B11" s="17" t="s">
        <v>17</v>
      </c>
      <c r="C11" s="18">
        <v>9031.42</v>
      </c>
      <c r="D11" s="25">
        <v>9031.42</v>
      </c>
      <c r="E11" s="52"/>
      <c r="F11" s="53"/>
      <c r="G11" s="12"/>
      <c r="H11" s="17" t="s">
        <v>17</v>
      </c>
      <c r="I11" s="18">
        <v>27384.03</v>
      </c>
      <c r="J11" s="25">
        <v>27384.03</v>
      </c>
      <c r="K11" s="52"/>
      <c r="L11" s="53"/>
      <c r="M11" s="12"/>
      <c r="N11" s="17" t="s">
        <v>17</v>
      </c>
      <c r="O11" s="18">
        <v>29011.18</v>
      </c>
      <c r="P11" s="25">
        <v>530200.4</v>
      </c>
      <c r="Q11" s="52"/>
      <c r="R11" s="53"/>
      <c r="S11" s="12"/>
      <c r="T11" s="17" t="s">
        <v>17</v>
      </c>
      <c r="U11" s="18">
        <v>49419.09</v>
      </c>
      <c r="V11" s="25">
        <v>49419.09</v>
      </c>
      <c r="W11" s="52"/>
      <c r="X11" s="53"/>
    </row>
    <row r="12" spans="1:24" s="5" customFormat="1" ht="25.5" hidden="1" x14ac:dyDescent="0.2">
      <c r="A12" s="6"/>
      <c r="B12" s="17" t="s">
        <v>18</v>
      </c>
      <c r="C12" s="18">
        <v>335260.75</v>
      </c>
      <c r="D12" s="25">
        <v>335260.75</v>
      </c>
      <c r="E12" s="52"/>
      <c r="F12" s="53"/>
      <c r="G12" s="12"/>
      <c r="H12" s="17" t="s">
        <v>18</v>
      </c>
      <c r="I12" s="18">
        <v>1111757.8500000001</v>
      </c>
      <c r="J12" s="25">
        <v>1111757.8500000001</v>
      </c>
      <c r="K12" s="52"/>
      <c r="L12" s="53"/>
      <c r="M12" s="12"/>
      <c r="N12" s="17" t="s">
        <v>18</v>
      </c>
      <c r="O12" s="18">
        <v>999859.6</v>
      </c>
      <c r="P12" s="25">
        <v>517846.66</v>
      </c>
      <c r="Q12" s="52"/>
      <c r="R12" s="53"/>
      <c r="S12" s="12"/>
      <c r="T12" s="17" t="s">
        <v>18</v>
      </c>
      <c r="U12" s="18">
        <v>1808659.81</v>
      </c>
      <c r="V12" s="25">
        <v>1808659.81</v>
      </c>
      <c r="W12" s="52"/>
      <c r="X12" s="53"/>
    </row>
    <row r="13" spans="1:24" s="5" customFormat="1" ht="25.5" hidden="1" x14ac:dyDescent="0.2">
      <c r="A13" s="6"/>
      <c r="B13" s="17" t="s">
        <v>19</v>
      </c>
      <c r="C13" s="18">
        <v>173358.13</v>
      </c>
      <c r="D13" s="25">
        <v>173358.13</v>
      </c>
      <c r="E13" s="52"/>
      <c r="F13" s="53"/>
      <c r="G13" s="12"/>
      <c r="H13" s="17" t="s">
        <v>19</v>
      </c>
      <c r="I13" s="18">
        <v>570175.93000000005</v>
      </c>
      <c r="J13" s="25">
        <v>570175.93000000005</v>
      </c>
      <c r="K13" s="52"/>
      <c r="L13" s="53"/>
      <c r="M13" s="12"/>
      <c r="N13" s="17" t="s">
        <v>19</v>
      </c>
      <c r="O13" s="18">
        <v>493387.5</v>
      </c>
      <c r="P13" s="25">
        <v>507424.49</v>
      </c>
      <c r="Q13" s="52"/>
      <c r="R13" s="53"/>
      <c r="S13" s="12"/>
      <c r="T13" s="17" t="s">
        <v>19</v>
      </c>
      <c r="U13" s="18">
        <v>918286.32</v>
      </c>
      <c r="V13" s="25">
        <v>918286.32</v>
      </c>
      <c r="W13" s="52"/>
      <c r="X13" s="53"/>
    </row>
    <row r="14" spans="1:24" s="5" customFormat="1" ht="25.5" hidden="1" x14ac:dyDescent="0.2">
      <c r="A14" s="6"/>
      <c r="B14" s="17" t="s">
        <v>20</v>
      </c>
      <c r="C14" s="18">
        <v>9411.6200000000008</v>
      </c>
      <c r="D14" s="25">
        <v>9411.6200000000008</v>
      </c>
      <c r="E14" s="52"/>
      <c r="F14" s="53"/>
      <c r="G14" s="12"/>
      <c r="H14" s="17" t="s">
        <v>20</v>
      </c>
      <c r="I14" s="18">
        <v>29678.36</v>
      </c>
      <c r="J14" s="25">
        <v>29678.36</v>
      </c>
      <c r="K14" s="52"/>
      <c r="L14" s="53"/>
      <c r="M14" s="12"/>
      <c r="N14" s="17" t="s">
        <v>20</v>
      </c>
      <c r="O14" s="18">
        <v>30418.959999999999</v>
      </c>
      <c r="P14" s="25">
        <v>30418.959999999999</v>
      </c>
      <c r="Q14" s="52"/>
      <c r="R14" s="53"/>
      <c r="S14" s="12"/>
      <c r="T14" s="17" t="s">
        <v>20</v>
      </c>
      <c r="U14" s="18">
        <v>50624.95</v>
      </c>
      <c r="V14" s="25">
        <v>50624.95</v>
      </c>
      <c r="W14" s="52"/>
      <c r="X14" s="53"/>
    </row>
    <row r="15" spans="1:24" s="5" customFormat="1" ht="25.5" hidden="1" x14ac:dyDescent="0.2">
      <c r="A15" s="6"/>
      <c r="B15" s="17" t="s">
        <v>8</v>
      </c>
      <c r="C15" s="18">
        <v>339253.64</v>
      </c>
      <c r="D15" s="25">
        <v>339253.64</v>
      </c>
      <c r="E15" s="52"/>
      <c r="F15" s="53"/>
      <c r="G15" s="12"/>
      <c r="H15" s="17" t="s">
        <v>8</v>
      </c>
      <c r="I15" s="18">
        <v>1115855</v>
      </c>
      <c r="J15" s="25">
        <v>1115855</v>
      </c>
      <c r="K15" s="52"/>
      <c r="L15" s="53"/>
      <c r="M15" s="12"/>
      <c r="N15" s="17" t="s">
        <v>8</v>
      </c>
      <c r="O15" s="18">
        <v>947339.36</v>
      </c>
      <c r="P15" s="25">
        <v>947339.36</v>
      </c>
      <c r="Q15" s="52"/>
      <c r="R15" s="53"/>
      <c r="S15" s="12"/>
      <c r="T15" s="17" t="s">
        <v>8</v>
      </c>
      <c r="U15" s="18">
        <v>1791192.31</v>
      </c>
      <c r="V15" s="25">
        <v>1791192.31</v>
      </c>
      <c r="W15" s="52"/>
      <c r="X15" s="53"/>
    </row>
    <row r="16" spans="1:24" s="5" customFormat="1" ht="25.5" hidden="1" x14ac:dyDescent="0.2">
      <c r="A16" s="6"/>
      <c r="B16" s="17" t="s">
        <v>9</v>
      </c>
      <c r="C16" s="18">
        <v>172417.6</v>
      </c>
      <c r="D16" s="25">
        <v>172417.6</v>
      </c>
      <c r="E16" s="52"/>
      <c r="F16" s="53"/>
      <c r="G16" s="12"/>
      <c r="H16" s="17" t="s">
        <v>9</v>
      </c>
      <c r="I16" s="18">
        <v>568125.52</v>
      </c>
      <c r="J16" s="25">
        <v>568125.52</v>
      </c>
      <c r="K16" s="52"/>
      <c r="L16" s="53"/>
      <c r="M16" s="12"/>
      <c r="N16" s="17" t="s">
        <v>9</v>
      </c>
      <c r="O16" s="18">
        <v>479066.55</v>
      </c>
      <c r="P16" s="25">
        <v>479066.55</v>
      </c>
      <c r="Q16" s="52"/>
      <c r="R16" s="53"/>
      <c r="S16" s="12"/>
      <c r="T16" s="17" t="s">
        <v>9</v>
      </c>
      <c r="U16" s="18">
        <v>912172.17</v>
      </c>
      <c r="V16" s="25">
        <v>912172.17</v>
      </c>
      <c r="W16" s="52"/>
      <c r="X16" s="53"/>
    </row>
    <row r="17" spans="1:24" s="5" customFormat="1" ht="25.5" hidden="1" x14ac:dyDescent="0.2">
      <c r="A17" s="6"/>
      <c r="B17" s="17" t="s">
        <v>26</v>
      </c>
      <c r="C17" s="18">
        <v>1062024.7</v>
      </c>
      <c r="D17" s="25">
        <v>1062024.7</v>
      </c>
      <c r="E17" s="52"/>
      <c r="F17" s="53"/>
      <c r="G17" s="12"/>
      <c r="H17" s="17" t="s">
        <v>26</v>
      </c>
      <c r="I17" s="18">
        <v>3347736.96</v>
      </c>
      <c r="J17" s="25">
        <v>3347736.96</v>
      </c>
      <c r="K17" s="52"/>
      <c r="L17" s="53"/>
      <c r="M17" s="12"/>
      <c r="N17" s="17" t="s">
        <v>26</v>
      </c>
      <c r="O17" s="18">
        <v>-1175620.69</v>
      </c>
      <c r="P17" s="25">
        <v>0</v>
      </c>
      <c r="Q17" s="52"/>
      <c r="R17" s="53"/>
      <c r="S17" s="12"/>
      <c r="T17" s="17" t="s">
        <v>26</v>
      </c>
      <c r="U17" s="18">
        <v>6030275.4100000001</v>
      </c>
      <c r="V17" s="25">
        <v>6030275.4100000001</v>
      </c>
      <c r="W17" s="52"/>
      <c r="X17" s="53"/>
    </row>
    <row r="18" spans="1:24" s="5" customFormat="1" ht="25.5" hidden="1" x14ac:dyDescent="0.2">
      <c r="A18" s="6"/>
      <c r="B18" s="17" t="s">
        <v>27</v>
      </c>
      <c r="C18" s="18">
        <v>454619.4</v>
      </c>
      <c r="D18" s="25">
        <v>454619.4</v>
      </c>
      <c r="E18" s="52"/>
      <c r="F18" s="53"/>
      <c r="G18" s="12"/>
      <c r="H18" s="17" t="s">
        <v>27</v>
      </c>
      <c r="I18" s="18">
        <v>1491920.83</v>
      </c>
      <c r="J18" s="25">
        <v>1491920.83</v>
      </c>
      <c r="K18" s="52"/>
      <c r="L18" s="53"/>
      <c r="M18" s="12"/>
      <c r="N18" s="17" t="s">
        <v>27</v>
      </c>
      <c r="O18" s="18">
        <v>-816556.25</v>
      </c>
      <c r="P18" s="25">
        <v>-2117870.67</v>
      </c>
      <c r="Q18" s="52"/>
      <c r="R18" s="53"/>
      <c r="S18" s="12"/>
      <c r="T18" s="17" t="s">
        <v>27</v>
      </c>
      <c r="U18" s="18">
        <v>2384541.2999999998</v>
      </c>
      <c r="V18" s="25">
        <v>2384541.2999999998</v>
      </c>
      <c r="W18" s="52"/>
      <c r="X18" s="53"/>
    </row>
    <row r="19" spans="1:24" s="5" customFormat="1" ht="25.5" hidden="1" x14ac:dyDescent="0.2">
      <c r="A19" s="6"/>
      <c r="B19" s="17" t="s">
        <v>28</v>
      </c>
      <c r="C19" s="18">
        <v>287342.87</v>
      </c>
      <c r="D19" s="25">
        <v>287342.87</v>
      </c>
      <c r="E19" s="52"/>
      <c r="F19" s="53"/>
      <c r="G19" s="12"/>
      <c r="H19" s="17" t="s">
        <v>28</v>
      </c>
      <c r="I19" s="18">
        <v>931067.76</v>
      </c>
      <c r="J19" s="25">
        <v>931067.76</v>
      </c>
      <c r="K19" s="52"/>
      <c r="L19" s="53"/>
      <c r="M19" s="12"/>
      <c r="N19" s="17" t="s">
        <v>28</v>
      </c>
      <c r="O19" s="18">
        <v>0</v>
      </c>
      <c r="P19" s="25"/>
      <c r="Q19" s="52"/>
      <c r="R19" s="53"/>
      <c r="S19" s="12"/>
      <c r="T19" s="17" t="s">
        <v>28</v>
      </c>
      <c r="U19" s="18">
        <v>1550403.2</v>
      </c>
      <c r="V19" s="25">
        <v>1550403.2</v>
      </c>
      <c r="W19" s="52"/>
      <c r="X19" s="53"/>
    </row>
    <row r="20" spans="1:24" s="5" customFormat="1" ht="25.5" hidden="1" x14ac:dyDescent="0.2">
      <c r="A20" s="6"/>
      <c r="B20" s="17" t="s">
        <v>29</v>
      </c>
      <c r="C20" s="18">
        <v>291410.03999999998</v>
      </c>
      <c r="D20" s="25">
        <v>291410.03999999998</v>
      </c>
      <c r="E20" s="52"/>
      <c r="F20" s="53"/>
      <c r="G20" s="12"/>
      <c r="H20" s="17" t="s">
        <v>29</v>
      </c>
      <c r="I20" s="18">
        <v>939736.01</v>
      </c>
      <c r="J20" s="25">
        <v>939736.01</v>
      </c>
      <c r="K20" s="52"/>
      <c r="L20" s="53"/>
      <c r="M20" s="12"/>
      <c r="N20" s="17" t="s">
        <v>29</v>
      </c>
      <c r="O20" s="18">
        <v>-13.58</v>
      </c>
      <c r="P20" s="25"/>
      <c r="Q20" s="52"/>
      <c r="R20" s="53"/>
      <c r="S20" s="12"/>
      <c r="T20" s="17" t="s">
        <v>29</v>
      </c>
      <c r="U20" s="18">
        <v>1569786.77</v>
      </c>
      <c r="V20" s="25">
        <v>1569786.77</v>
      </c>
      <c r="W20" s="52"/>
      <c r="X20" s="53"/>
    </row>
    <row r="21" spans="1:24" s="5" customFormat="1" ht="25.5" hidden="1" x14ac:dyDescent="0.2">
      <c r="A21" s="6"/>
      <c r="B21" s="17" t="s">
        <v>30</v>
      </c>
      <c r="C21" s="18">
        <v>282889.32</v>
      </c>
      <c r="D21" s="25">
        <v>282889.32</v>
      </c>
      <c r="E21" s="52"/>
      <c r="F21" s="53"/>
      <c r="G21" s="12"/>
      <c r="H21" s="17" t="s">
        <v>30</v>
      </c>
      <c r="I21" s="18">
        <v>928926.85</v>
      </c>
      <c r="J21" s="25">
        <v>928926.85</v>
      </c>
      <c r="K21" s="52"/>
      <c r="L21" s="53"/>
      <c r="M21" s="12"/>
      <c r="N21" s="17" t="s">
        <v>30</v>
      </c>
      <c r="O21" s="18">
        <v>0</v>
      </c>
      <c r="P21" s="25"/>
      <c r="Q21" s="52"/>
      <c r="R21" s="53"/>
      <c r="S21" s="12"/>
      <c r="T21" s="17" t="s">
        <v>30</v>
      </c>
      <c r="U21" s="18">
        <v>1533282.43</v>
      </c>
      <c r="V21" s="25">
        <v>1533282.43</v>
      </c>
      <c r="W21" s="52"/>
      <c r="X21" s="53"/>
    </row>
    <row r="22" spans="1:24" s="5" customFormat="1" ht="25.5" hidden="1" x14ac:dyDescent="0.2">
      <c r="A22" s="6"/>
      <c r="B22" s="17" t="s">
        <v>31</v>
      </c>
      <c r="C22" s="18">
        <v>280417.28999999998</v>
      </c>
      <c r="D22" s="25">
        <v>280417.28999999998</v>
      </c>
      <c r="E22" s="52"/>
      <c r="F22" s="53"/>
      <c r="G22" s="12"/>
      <c r="H22" s="17" t="s">
        <v>31</v>
      </c>
      <c r="I22" s="18">
        <v>918884.8</v>
      </c>
      <c r="J22" s="25">
        <v>918884.8</v>
      </c>
      <c r="K22" s="52"/>
      <c r="L22" s="53"/>
      <c r="M22" s="12"/>
      <c r="N22" s="17" t="s">
        <v>31</v>
      </c>
      <c r="O22" s="18">
        <v>0</v>
      </c>
      <c r="P22" s="25"/>
      <c r="Q22" s="52"/>
      <c r="R22" s="53"/>
      <c r="S22" s="12"/>
      <c r="T22" s="17" t="s">
        <v>31</v>
      </c>
      <c r="U22" s="18">
        <v>1513220.24</v>
      </c>
      <c r="V22" s="25">
        <v>1513220.24</v>
      </c>
      <c r="W22" s="52"/>
      <c r="X22" s="53"/>
    </row>
    <row r="23" spans="1:24" s="5" customFormat="1" ht="25.5" hidden="1" x14ac:dyDescent="0.2">
      <c r="A23" s="6"/>
      <c r="B23" s="17" t="s">
        <v>32</v>
      </c>
      <c r="C23" s="18">
        <v>287851.65999999997</v>
      </c>
      <c r="D23" s="25">
        <v>287851.65999999997</v>
      </c>
      <c r="E23" s="52"/>
      <c r="F23" s="53"/>
      <c r="G23" s="12"/>
      <c r="H23" s="17" t="s">
        <v>32</v>
      </c>
      <c r="I23" s="18">
        <v>943495.63</v>
      </c>
      <c r="J23" s="25">
        <v>943495.63</v>
      </c>
      <c r="K23" s="52"/>
      <c r="L23" s="53"/>
      <c r="M23" s="12"/>
      <c r="N23" s="17" t="s">
        <v>32</v>
      </c>
      <c r="O23" s="18">
        <v>-8.65</v>
      </c>
      <c r="P23" s="25"/>
      <c r="Q23" s="52"/>
      <c r="R23" s="53"/>
      <c r="S23" s="12"/>
      <c r="T23" s="17" t="s">
        <v>32</v>
      </c>
      <c r="U23" s="18">
        <v>1547740.57</v>
      </c>
      <c r="V23" s="25">
        <v>1547740.57</v>
      </c>
      <c r="W23" s="52"/>
      <c r="X23" s="53"/>
    </row>
    <row r="24" spans="1:24" s="5" customFormat="1" ht="25.5" hidden="1" x14ac:dyDescent="0.2">
      <c r="A24" s="6"/>
      <c r="B24" s="17" t="s">
        <v>33</v>
      </c>
      <c r="C24" s="18">
        <v>280851.52</v>
      </c>
      <c r="D24" s="25">
        <v>280851.52</v>
      </c>
      <c r="E24" s="52"/>
      <c r="F24" s="53"/>
      <c r="G24" s="12"/>
      <c r="H24" s="17" t="s">
        <v>33</v>
      </c>
      <c r="I24" s="18">
        <v>914566.74</v>
      </c>
      <c r="J24" s="25">
        <v>914566.74</v>
      </c>
      <c r="K24" s="52"/>
      <c r="L24" s="53"/>
      <c r="M24" s="12"/>
      <c r="N24" s="17" t="s">
        <v>33</v>
      </c>
      <c r="O24" s="18">
        <v>-84.72</v>
      </c>
      <c r="P24" s="25"/>
      <c r="Q24" s="52"/>
      <c r="R24" s="53"/>
      <c r="S24" s="12"/>
      <c r="T24" s="17" t="s">
        <v>33</v>
      </c>
      <c r="U24" s="18">
        <v>1508729.41</v>
      </c>
      <c r="V24" s="25">
        <v>1508729.41</v>
      </c>
      <c r="W24" s="52"/>
      <c r="X24" s="53"/>
    </row>
    <row r="25" spans="1:24" s="5" customFormat="1" ht="25.5" hidden="1" x14ac:dyDescent="0.2">
      <c r="A25" s="6"/>
      <c r="B25" s="17" t="s">
        <v>34</v>
      </c>
      <c r="C25" s="18">
        <v>279669.06</v>
      </c>
      <c r="D25" s="25">
        <v>279669.06</v>
      </c>
      <c r="E25" s="52"/>
      <c r="F25" s="53"/>
      <c r="G25" s="12"/>
      <c r="H25" s="17" t="s">
        <v>34</v>
      </c>
      <c r="I25" s="18">
        <v>910303.49</v>
      </c>
      <c r="J25" s="25">
        <v>910303.49</v>
      </c>
      <c r="K25" s="52"/>
      <c r="L25" s="53"/>
      <c r="M25" s="12"/>
      <c r="N25" s="17" t="s">
        <v>34</v>
      </c>
      <c r="O25" s="18">
        <v>0</v>
      </c>
      <c r="P25" s="25"/>
      <c r="Q25" s="52"/>
      <c r="R25" s="53"/>
      <c r="S25" s="12"/>
      <c r="T25" s="17" t="s">
        <v>34</v>
      </c>
      <c r="U25" s="18">
        <v>1508970.5</v>
      </c>
      <c r="V25" s="25">
        <v>1508970.5</v>
      </c>
      <c r="W25" s="52"/>
      <c r="X25" s="53"/>
    </row>
    <row r="26" spans="1:24" s="5" customFormat="1" ht="25.5" hidden="1" x14ac:dyDescent="0.2">
      <c r="A26" s="6"/>
      <c r="B26" s="17" t="s">
        <v>35</v>
      </c>
      <c r="C26" s="18">
        <v>284336.71000000002</v>
      </c>
      <c r="D26" s="25">
        <v>284336.71000000002</v>
      </c>
      <c r="E26" s="52"/>
      <c r="F26" s="53"/>
      <c r="G26" s="12"/>
      <c r="H26" s="17" t="s">
        <v>35</v>
      </c>
      <c r="I26" s="18">
        <v>925196.95</v>
      </c>
      <c r="J26" s="25">
        <v>925196.95</v>
      </c>
      <c r="K26" s="52"/>
      <c r="L26" s="53"/>
      <c r="M26" s="12"/>
      <c r="N26" s="17" t="s">
        <v>35</v>
      </c>
      <c r="O26" s="18">
        <v>0</v>
      </c>
      <c r="P26" s="25"/>
      <c r="Q26" s="52"/>
      <c r="R26" s="53"/>
      <c r="S26" s="12"/>
      <c r="T26" s="17" t="s">
        <v>35</v>
      </c>
      <c r="U26" s="18">
        <v>1541140.52</v>
      </c>
      <c r="V26" s="25">
        <v>1541140.52</v>
      </c>
      <c r="W26" s="52"/>
      <c r="X26" s="53"/>
    </row>
    <row r="27" spans="1:24" s="5" customFormat="1" ht="25.5" hidden="1" x14ac:dyDescent="0.2">
      <c r="A27" s="6"/>
      <c r="B27" s="17" t="s">
        <v>36</v>
      </c>
      <c r="C27" s="18">
        <v>270308.73</v>
      </c>
      <c r="D27" s="26">
        <v>270308.73</v>
      </c>
      <c r="E27" s="38"/>
      <c r="F27" s="39"/>
      <c r="G27" s="12"/>
      <c r="H27" s="17" t="s">
        <v>36</v>
      </c>
      <c r="I27" s="22">
        <v>877144.39</v>
      </c>
      <c r="J27" s="26">
        <v>877144.39</v>
      </c>
      <c r="K27" s="38"/>
      <c r="L27" s="39"/>
      <c r="M27" s="12"/>
      <c r="N27" s="17" t="s">
        <v>36</v>
      </c>
      <c r="O27" s="18">
        <v>0</v>
      </c>
      <c r="P27" s="26"/>
      <c r="Q27" s="38"/>
      <c r="R27" s="39"/>
      <c r="S27" s="12"/>
      <c r="T27" s="17" t="s">
        <v>36</v>
      </c>
      <c r="U27" s="18">
        <v>1446123.32</v>
      </c>
      <c r="V27" s="26">
        <v>1446123.32</v>
      </c>
      <c r="W27" s="38"/>
      <c r="X27" s="39"/>
    </row>
    <row r="28" spans="1:24" s="5" customFormat="1" ht="25.5" hidden="1" x14ac:dyDescent="0.2">
      <c r="A28" s="6"/>
      <c r="B28" s="17" t="s">
        <v>40</v>
      </c>
      <c r="C28" s="18">
        <v>15589.87</v>
      </c>
      <c r="D28" s="26">
        <v>15589.87</v>
      </c>
      <c r="E28" s="38"/>
      <c r="F28" s="39"/>
      <c r="G28" s="12"/>
      <c r="H28" s="17" t="s">
        <v>40</v>
      </c>
      <c r="I28" s="22">
        <v>47132.11</v>
      </c>
      <c r="J28" s="26">
        <v>47132.11</v>
      </c>
      <c r="K28" s="38"/>
      <c r="L28" s="39"/>
      <c r="M28" s="12"/>
      <c r="N28" s="17" t="s">
        <v>40</v>
      </c>
      <c r="O28" s="18">
        <v>0</v>
      </c>
      <c r="P28" s="26"/>
      <c r="Q28" s="38"/>
      <c r="R28" s="39"/>
      <c r="S28" s="12"/>
      <c r="T28" s="17" t="s">
        <v>40</v>
      </c>
      <c r="U28" s="18">
        <v>81489.16</v>
      </c>
      <c r="V28" s="26">
        <v>81489.16</v>
      </c>
      <c r="W28" s="38"/>
      <c r="X28" s="39"/>
    </row>
    <row r="29" spans="1:24" s="5" customFormat="1" ht="25.5" hidden="1" x14ac:dyDescent="0.2">
      <c r="A29" s="6"/>
      <c r="B29" s="17" t="s">
        <v>41</v>
      </c>
      <c r="C29" s="18">
        <v>529841.22</v>
      </c>
      <c r="D29" s="26">
        <v>529841.22</v>
      </c>
      <c r="E29" s="38"/>
      <c r="F29" s="39"/>
      <c r="G29" s="12"/>
      <c r="H29" s="17" t="s">
        <v>41</v>
      </c>
      <c r="I29" s="22">
        <v>1736490</v>
      </c>
      <c r="J29" s="26">
        <v>1736490</v>
      </c>
      <c r="K29" s="38"/>
      <c r="L29" s="39"/>
      <c r="M29" s="12"/>
      <c r="N29" s="17" t="s">
        <v>41</v>
      </c>
      <c r="O29" s="18">
        <v>0</v>
      </c>
      <c r="P29" s="26"/>
      <c r="Q29" s="38"/>
      <c r="R29" s="39"/>
      <c r="S29" s="12"/>
      <c r="T29" s="17" t="s">
        <v>41</v>
      </c>
      <c r="U29" s="18">
        <v>2871893.64</v>
      </c>
      <c r="V29" s="26">
        <v>2871893.64</v>
      </c>
      <c r="W29" s="38"/>
      <c r="X29" s="39"/>
    </row>
    <row r="30" spans="1:24" s="5" customFormat="1" ht="25.5" hidden="1" x14ac:dyDescent="0.2">
      <c r="A30" s="6"/>
      <c r="B30" s="17" t="s">
        <v>42</v>
      </c>
      <c r="C30" s="18">
        <v>62171</v>
      </c>
      <c r="D30" s="26">
        <v>62171</v>
      </c>
      <c r="E30" s="38"/>
      <c r="F30" s="39"/>
      <c r="G30" s="12"/>
      <c r="H30" s="17" t="s">
        <v>42</v>
      </c>
      <c r="I30" s="22">
        <v>337325.79</v>
      </c>
      <c r="J30" s="26">
        <v>337325.79</v>
      </c>
      <c r="K30" s="38"/>
      <c r="L30" s="39"/>
      <c r="M30" s="12"/>
      <c r="N30" s="17" t="s">
        <v>42</v>
      </c>
      <c r="O30" s="18">
        <v>0</v>
      </c>
      <c r="P30" s="26"/>
      <c r="Q30" s="38"/>
      <c r="R30" s="39"/>
      <c r="S30" s="12"/>
      <c r="T30" s="17" t="s">
        <v>42</v>
      </c>
      <c r="U30" s="18">
        <v>350817.35</v>
      </c>
      <c r="V30" s="26">
        <v>350817.35</v>
      </c>
      <c r="W30" s="38"/>
      <c r="X30" s="39"/>
    </row>
    <row r="31" spans="1:24" s="5" customFormat="1" ht="25.5" hidden="1" x14ac:dyDescent="0.2">
      <c r="A31" s="6"/>
      <c r="B31" s="17" t="s">
        <v>43</v>
      </c>
      <c r="C31" s="18">
        <v>300104.06</v>
      </c>
      <c r="D31" s="26">
        <v>300104.06</v>
      </c>
      <c r="E31" s="38"/>
      <c r="F31" s="39"/>
      <c r="G31" s="12"/>
      <c r="H31" s="17" t="s">
        <v>43</v>
      </c>
      <c r="I31" s="22">
        <v>944634.99</v>
      </c>
      <c r="J31" s="26">
        <v>944634.99</v>
      </c>
      <c r="K31" s="38"/>
      <c r="L31" s="39"/>
      <c r="M31" s="12"/>
      <c r="N31" s="17" t="s">
        <v>43</v>
      </c>
      <c r="O31" s="18">
        <v>0</v>
      </c>
      <c r="P31" s="26"/>
      <c r="Q31" s="38"/>
      <c r="R31" s="39"/>
      <c r="S31" s="12"/>
      <c r="T31" s="17" t="s">
        <v>43</v>
      </c>
      <c r="U31" s="18">
        <v>1604136.08</v>
      </c>
      <c r="V31" s="26">
        <v>1604136.08</v>
      </c>
      <c r="W31" s="38"/>
      <c r="X31" s="39"/>
    </row>
    <row r="32" spans="1:24" s="5" customFormat="1" ht="25.5" hidden="1" x14ac:dyDescent="0.2">
      <c r="A32" s="6"/>
      <c r="B32" s="17" t="s">
        <v>44</v>
      </c>
      <c r="C32" s="18">
        <v>298291.03000000003</v>
      </c>
      <c r="D32" s="26">
        <v>298291.03000000003</v>
      </c>
      <c r="E32" s="38"/>
      <c r="F32" s="39"/>
      <c r="G32" s="12"/>
      <c r="H32" s="17" t="s">
        <v>44</v>
      </c>
      <c r="I32" s="22">
        <v>957645.98</v>
      </c>
      <c r="J32" s="26">
        <v>957645.98</v>
      </c>
      <c r="K32" s="38"/>
      <c r="L32" s="39"/>
      <c r="M32" s="12"/>
      <c r="N32" s="17" t="s">
        <v>44</v>
      </c>
      <c r="O32" s="18">
        <v>-54.75</v>
      </c>
      <c r="P32" s="26"/>
      <c r="Q32" s="38"/>
      <c r="R32" s="39"/>
      <c r="S32" s="12"/>
      <c r="T32" s="17" t="s">
        <v>44</v>
      </c>
      <c r="U32" s="18">
        <v>1620371.25</v>
      </c>
      <c r="V32" s="26">
        <v>1620371.25</v>
      </c>
      <c r="W32" s="38"/>
      <c r="X32" s="39"/>
    </row>
    <row r="33" spans="1:24" s="5" customFormat="1" ht="25.5" hidden="1" x14ac:dyDescent="0.2">
      <c r="A33" s="6"/>
      <c r="B33" s="17" t="s">
        <v>45</v>
      </c>
      <c r="C33" s="18">
        <v>294215.89</v>
      </c>
      <c r="D33" s="26">
        <v>294215.89</v>
      </c>
      <c r="E33" s="38"/>
      <c r="F33" s="39"/>
      <c r="G33" s="12"/>
      <c r="H33" s="17" t="s">
        <v>45</v>
      </c>
      <c r="I33" s="22">
        <v>952801.01</v>
      </c>
      <c r="J33" s="26">
        <v>952801.01</v>
      </c>
      <c r="K33" s="38"/>
      <c r="L33" s="39"/>
      <c r="M33" s="12"/>
      <c r="N33" s="17" t="s">
        <v>45</v>
      </c>
      <c r="O33" s="18">
        <v>0</v>
      </c>
      <c r="P33" s="26"/>
      <c r="Q33" s="38"/>
      <c r="R33" s="39"/>
      <c r="S33" s="12"/>
      <c r="T33" s="17" t="s">
        <v>45</v>
      </c>
      <c r="U33" s="18">
        <v>1595711.91</v>
      </c>
      <c r="V33" s="26">
        <v>1595711.91</v>
      </c>
      <c r="W33" s="38"/>
      <c r="X33" s="39"/>
    </row>
    <row r="34" spans="1:24" s="5" customFormat="1" ht="25.5" hidden="1" x14ac:dyDescent="0.2">
      <c r="A34" s="6"/>
      <c r="B34" s="17" t="s">
        <v>46</v>
      </c>
      <c r="C34" s="18">
        <v>301965.96999999997</v>
      </c>
      <c r="D34" s="26">
        <v>301965.96999999997</v>
      </c>
      <c r="E34" s="38"/>
      <c r="F34" s="39"/>
      <c r="G34" s="12"/>
      <c r="H34" s="17" t="s">
        <v>46</v>
      </c>
      <c r="I34" s="22">
        <v>977547.41</v>
      </c>
      <c r="J34" s="26">
        <v>977547.41</v>
      </c>
      <c r="K34" s="38"/>
      <c r="L34" s="39"/>
      <c r="M34" s="12"/>
      <c r="N34" s="17" t="s">
        <v>46</v>
      </c>
      <c r="O34" s="18">
        <v>0</v>
      </c>
      <c r="P34" s="26"/>
      <c r="Q34" s="38"/>
      <c r="R34" s="39"/>
      <c r="S34" s="12"/>
      <c r="T34" s="17" t="s">
        <v>46</v>
      </c>
      <c r="U34" s="18">
        <v>1645941.99</v>
      </c>
      <c r="V34" s="26">
        <v>1645941.99</v>
      </c>
      <c r="W34" s="38"/>
      <c r="X34" s="39"/>
    </row>
    <row r="35" spans="1:24" s="5" customFormat="1" ht="25.5" hidden="1" x14ac:dyDescent="0.2">
      <c r="A35" s="6"/>
      <c r="B35" s="17" t="s">
        <v>47</v>
      </c>
      <c r="C35" s="18">
        <v>316001.11</v>
      </c>
      <c r="D35" s="25">
        <v>316001.11</v>
      </c>
      <c r="E35" s="38"/>
      <c r="F35" s="39"/>
      <c r="G35" s="12"/>
      <c r="H35" s="17" t="s">
        <v>47</v>
      </c>
      <c r="I35" s="22">
        <v>1006487.45</v>
      </c>
      <c r="J35" s="26">
        <v>1006487.45</v>
      </c>
      <c r="K35" s="38"/>
      <c r="L35" s="39"/>
      <c r="M35" s="12"/>
      <c r="N35" s="17" t="s">
        <v>47</v>
      </c>
      <c r="O35" s="18">
        <v>0</v>
      </c>
      <c r="P35" s="26"/>
      <c r="Q35" s="38"/>
      <c r="R35" s="39"/>
      <c r="S35" s="12"/>
      <c r="T35" s="17" t="s">
        <v>47</v>
      </c>
      <c r="U35" s="18">
        <v>1701907.16</v>
      </c>
      <c r="V35" s="26">
        <v>1701907.16</v>
      </c>
      <c r="W35" s="38"/>
      <c r="X35" s="39"/>
    </row>
    <row r="36" spans="1:24" s="5" customFormat="1" ht="25.5" hidden="1" x14ac:dyDescent="0.2">
      <c r="A36" s="6"/>
      <c r="B36" s="17" t="s">
        <v>48</v>
      </c>
      <c r="C36" s="18">
        <v>328755.71000000002</v>
      </c>
      <c r="D36" s="25">
        <v>328755.71000000002</v>
      </c>
      <c r="E36" s="38"/>
      <c r="F36" s="39"/>
      <c r="G36" s="12"/>
      <c r="H36" s="17" t="s">
        <v>48</v>
      </c>
      <c r="I36" s="22">
        <v>1027709.19</v>
      </c>
      <c r="J36" s="26">
        <v>1027709.19</v>
      </c>
      <c r="K36" s="38"/>
      <c r="L36" s="39"/>
      <c r="M36" s="12"/>
      <c r="N36" s="17" t="s">
        <v>48</v>
      </c>
      <c r="O36" s="18">
        <v>0</v>
      </c>
      <c r="P36" s="26"/>
      <c r="Q36" s="38"/>
      <c r="R36" s="39"/>
      <c r="S36" s="12"/>
      <c r="T36" s="17" t="s">
        <v>48</v>
      </c>
      <c r="U36" s="18">
        <v>1739393.14</v>
      </c>
      <c r="V36" s="26">
        <v>1739393.14</v>
      </c>
      <c r="W36" s="38"/>
      <c r="X36" s="39"/>
    </row>
    <row r="37" spans="1:24" s="5" customFormat="1" ht="25.5" hidden="1" x14ac:dyDescent="0.2">
      <c r="A37" s="6"/>
      <c r="B37" s="17" t="s">
        <v>49</v>
      </c>
      <c r="C37" s="18">
        <v>346445.64</v>
      </c>
      <c r="D37" s="25">
        <v>346445.64</v>
      </c>
      <c r="E37" s="38"/>
      <c r="F37" s="39"/>
      <c r="G37" s="12"/>
      <c r="H37" s="17" t="s">
        <v>49</v>
      </c>
      <c r="I37" s="22">
        <v>1078641.92</v>
      </c>
      <c r="J37" s="26">
        <v>1078641.92</v>
      </c>
      <c r="K37" s="38"/>
      <c r="L37" s="39"/>
      <c r="M37" s="12"/>
      <c r="N37" s="17" t="s">
        <v>49</v>
      </c>
      <c r="O37" s="18">
        <v>0</v>
      </c>
      <c r="P37" s="26"/>
      <c r="Q37" s="38"/>
      <c r="R37" s="39"/>
      <c r="S37" s="12"/>
      <c r="T37" s="17" t="s">
        <v>49</v>
      </c>
      <c r="U37" s="18">
        <v>1839801.62</v>
      </c>
      <c r="V37" s="26">
        <v>1839801.62</v>
      </c>
      <c r="W37" s="38"/>
      <c r="X37" s="39"/>
    </row>
    <row r="38" spans="1:24" s="5" customFormat="1" ht="25.5" hidden="1" x14ac:dyDescent="0.2">
      <c r="A38" s="6"/>
      <c r="B38" s="17" t="s">
        <v>50</v>
      </c>
      <c r="C38" s="18">
        <v>349345.99</v>
      </c>
      <c r="D38" s="25">
        <v>349345.99</v>
      </c>
      <c r="E38" s="38"/>
      <c r="F38" s="39"/>
      <c r="G38" s="12"/>
      <c r="H38" s="17" t="s">
        <v>50</v>
      </c>
      <c r="I38" s="22">
        <v>1078694.18</v>
      </c>
      <c r="J38" s="26">
        <v>1078694.18</v>
      </c>
      <c r="K38" s="38"/>
      <c r="L38" s="39"/>
      <c r="M38" s="12"/>
      <c r="N38" s="17" t="s">
        <v>50</v>
      </c>
      <c r="O38" s="18">
        <v>0</v>
      </c>
      <c r="P38" s="26"/>
      <c r="Q38" s="38"/>
      <c r="R38" s="39"/>
      <c r="S38" s="12"/>
      <c r="T38" s="17" t="s">
        <v>50</v>
      </c>
      <c r="U38" s="18">
        <v>1839462.57</v>
      </c>
      <c r="V38" s="26">
        <v>1839462.57</v>
      </c>
      <c r="W38" s="38"/>
      <c r="X38" s="39"/>
    </row>
    <row r="39" spans="1:24" s="5" customFormat="1" ht="25.5" hidden="1" x14ac:dyDescent="0.2">
      <c r="A39" s="8"/>
      <c r="B39" s="17" t="s">
        <v>51</v>
      </c>
      <c r="C39" s="18">
        <v>-1154775.78</v>
      </c>
      <c r="D39" s="25">
        <v>-1154775.78</v>
      </c>
      <c r="E39" s="38"/>
      <c r="F39" s="39"/>
      <c r="G39" s="12"/>
      <c r="H39" s="17" t="s">
        <v>51</v>
      </c>
      <c r="I39" s="22">
        <v>-3457339.18</v>
      </c>
      <c r="J39" s="26">
        <v>-3457339.18</v>
      </c>
      <c r="K39" s="38"/>
      <c r="L39" s="39"/>
      <c r="M39" s="12"/>
      <c r="N39" s="17" t="s">
        <v>51</v>
      </c>
      <c r="O39" s="18">
        <v>9297892.8200000003</v>
      </c>
      <c r="P39" s="26">
        <v>9297892.8200000003</v>
      </c>
      <c r="Q39" s="38"/>
      <c r="R39" s="39"/>
      <c r="S39" s="12"/>
      <c r="T39" s="17" t="s">
        <v>51</v>
      </c>
      <c r="U39" s="18">
        <v>-7040669.8799999999</v>
      </c>
      <c r="V39" s="26">
        <v>-7040669.8799999999</v>
      </c>
      <c r="W39" s="38">
        <v>44272</v>
      </c>
      <c r="X39" s="39" t="s">
        <v>67</v>
      </c>
    </row>
    <row r="40" spans="1:24" s="5" customFormat="1" ht="25.5" hidden="1" x14ac:dyDescent="0.2">
      <c r="A40" s="8"/>
      <c r="B40" s="17" t="s">
        <v>53</v>
      </c>
      <c r="C40" s="18">
        <v>232688.18</v>
      </c>
      <c r="D40" s="25">
        <v>232688.18</v>
      </c>
      <c r="E40" s="38"/>
      <c r="F40" s="39"/>
      <c r="G40" s="12"/>
      <c r="H40" s="17" t="s">
        <v>53</v>
      </c>
      <c r="I40" s="22">
        <v>726003.78</v>
      </c>
      <c r="J40" s="26">
        <v>726003.78</v>
      </c>
      <c r="K40" s="38"/>
      <c r="L40" s="39"/>
      <c r="M40" s="12"/>
      <c r="N40" s="17" t="s">
        <v>53</v>
      </c>
      <c r="O40" s="18">
        <v>547891.5</v>
      </c>
      <c r="P40" s="26">
        <v>547891.5</v>
      </c>
      <c r="Q40" s="38"/>
      <c r="R40" s="39"/>
      <c r="S40" s="12"/>
      <c r="T40" s="17" t="s">
        <v>53</v>
      </c>
      <c r="U40" s="18">
        <v>1178927.1200000001</v>
      </c>
      <c r="V40" s="26">
        <v>1178927.1200000001</v>
      </c>
      <c r="W40" s="38">
        <v>44245</v>
      </c>
      <c r="X40" s="39" t="s">
        <v>68</v>
      </c>
    </row>
    <row r="41" spans="1:24" s="5" customFormat="1" ht="25.5" hidden="1" x14ac:dyDescent="0.2">
      <c r="A41" s="8"/>
      <c r="B41" s="17" t="s">
        <v>54</v>
      </c>
      <c r="C41" s="18">
        <v>233623.15</v>
      </c>
      <c r="D41" s="25">
        <v>233623.15</v>
      </c>
      <c r="E41" s="38"/>
      <c r="F41" s="39"/>
      <c r="G41" s="12"/>
      <c r="H41" s="17" t="s">
        <v>54</v>
      </c>
      <c r="I41" s="22">
        <v>723765.99</v>
      </c>
      <c r="J41" s="26">
        <v>723765.99</v>
      </c>
      <c r="K41" s="38"/>
      <c r="L41" s="39"/>
      <c r="M41" s="12"/>
      <c r="N41" s="17" t="s">
        <v>54</v>
      </c>
      <c r="O41" s="18">
        <v>545735.64</v>
      </c>
      <c r="P41" s="26">
        <v>545735.64</v>
      </c>
      <c r="Q41" s="38"/>
      <c r="R41" s="39"/>
      <c r="S41" s="12"/>
      <c r="T41" s="17" t="s">
        <v>54</v>
      </c>
      <c r="U41" s="18">
        <v>1178513.31</v>
      </c>
      <c r="V41" s="26">
        <v>1178513.31</v>
      </c>
      <c r="W41" s="38"/>
      <c r="X41" s="39"/>
    </row>
    <row r="42" spans="1:24" s="5" customFormat="1" ht="25.5" hidden="1" x14ac:dyDescent="0.2">
      <c r="A42" s="8"/>
      <c r="B42" s="17" t="s">
        <v>55</v>
      </c>
      <c r="C42" s="18">
        <v>232339.57</v>
      </c>
      <c r="D42" s="25">
        <v>232339.57</v>
      </c>
      <c r="E42" s="38">
        <v>44329</v>
      </c>
      <c r="F42" s="39" t="s">
        <v>71</v>
      </c>
      <c r="G42" s="12"/>
      <c r="H42" s="17" t="s">
        <v>55</v>
      </c>
      <c r="I42" s="22">
        <v>724369.16</v>
      </c>
      <c r="J42" s="26">
        <v>724369.16</v>
      </c>
      <c r="K42" s="38"/>
      <c r="L42" s="39"/>
      <c r="M42" s="12"/>
      <c r="N42" s="17" t="s">
        <v>55</v>
      </c>
      <c r="O42" s="18">
        <v>546893.76</v>
      </c>
      <c r="P42" s="26">
        <v>546893.76</v>
      </c>
      <c r="Q42" s="38">
        <v>44323</v>
      </c>
      <c r="R42" s="39" t="s">
        <v>66</v>
      </c>
      <c r="S42" s="12"/>
      <c r="T42" s="17" t="s">
        <v>55</v>
      </c>
      <c r="U42" s="18">
        <v>1180777.21</v>
      </c>
      <c r="V42" s="26">
        <v>1180777.21</v>
      </c>
      <c r="W42" s="38">
        <v>44313</v>
      </c>
      <c r="X42" s="39" t="s">
        <v>69</v>
      </c>
    </row>
    <row r="43" spans="1:24" s="5" customFormat="1" ht="25.5" hidden="1" x14ac:dyDescent="0.2">
      <c r="A43" s="8"/>
      <c r="B43" s="17" t="s">
        <v>56</v>
      </c>
      <c r="C43" s="18">
        <v>8725.11</v>
      </c>
      <c r="D43" s="25">
        <v>8725.11</v>
      </c>
      <c r="E43" s="38">
        <v>44362</v>
      </c>
      <c r="F43" s="39" t="s">
        <v>72</v>
      </c>
      <c r="G43" s="12"/>
      <c r="H43" s="17" t="s">
        <v>56</v>
      </c>
      <c r="I43" s="22">
        <v>18590.22</v>
      </c>
      <c r="J43" s="26">
        <v>18590.22</v>
      </c>
      <c r="K43" s="38">
        <v>44347</v>
      </c>
      <c r="L43" s="39" t="s">
        <v>65</v>
      </c>
      <c r="M43" s="12"/>
      <c r="N43" s="17" t="s">
        <v>56</v>
      </c>
      <c r="O43" s="18">
        <v>18054.48</v>
      </c>
      <c r="P43" s="26">
        <v>18054.48</v>
      </c>
      <c r="Q43" s="38"/>
      <c r="R43" s="39"/>
      <c r="S43" s="12"/>
      <c r="T43" s="17" t="s">
        <v>56</v>
      </c>
      <c r="U43" s="18">
        <v>34864.54</v>
      </c>
      <c r="V43" s="26">
        <v>34864.54</v>
      </c>
      <c r="W43" s="38">
        <v>44333</v>
      </c>
      <c r="X43" s="39" t="s">
        <v>73</v>
      </c>
    </row>
    <row r="44" spans="1:24" s="5" customFormat="1" ht="25.5" hidden="1" x14ac:dyDescent="0.2">
      <c r="A44" s="8"/>
      <c r="B44" s="17" t="s">
        <v>57</v>
      </c>
      <c r="C44" s="18">
        <v>473941.3</v>
      </c>
      <c r="D44" s="25">
        <v>473941.3</v>
      </c>
      <c r="E44" s="38"/>
      <c r="F44" s="39"/>
      <c r="G44" s="12"/>
      <c r="H44" s="17" t="s">
        <v>57</v>
      </c>
      <c r="I44" s="22">
        <v>1465030.63</v>
      </c>
      <c r="J44" s="26">
        <v>1465030.63</v>
      </c>
      <c r="K44" s="38">
        <v>44364</v>
      </c>
      <c r="L44" s="39" t="s">
        <v>70</v>
      </c>
      <c r="M44" s="12"/>
      <c r="N44" s="17" t="s">
        <v>57</v>
      </c>
      <c r="O44" s="18">
        <v>1108559.57</v>
      </c>
      <c r="P44" s="26">
        <v>1108559.57</v>
      </c>
      <c r="Q44" s="38"/>
      <c r="R44" s="39"/>
      <c r="S44" s="12"/>
      <c r="T44" s="17" t="s">
        <v>57</v>
      </c>
      <c r="U44" s="18">
        <v>2385666.96</v>
      </c>
      <c r="V44" s="26">
        <v>2385666.96</v>
      </c>
      <c r="W44" s="38"/>
      <c r="X44" s="39"/>
    </row>
    <row r="45" spans="1:24" s="5" customFormat="1" ht="25.5" hidden="1" x14ac:dyDescent="0.2">
      <c r="A45" s="8"/>
      <c r="B45" s="17" t="s">
        <v>58</v>
      </c>
      <c r="C45" s="18">
        <v>242573.11</v>
      </c>
      <c r="D45" s="25">
        <v>242573.11</v>
      </c>
      <c r="E45" s="38"/>
      <c r="F45" s="39"/>
      <c r="G45" s="12"/>
      <c r="H45" s="17" t="s">
        <v>58</v>
      </c>
      <c r="I45" s="22">
        <v>750880.52</v>
      </c>
      <c r="J45" s="26">
        <v>750880.52</v>
      </c>
      <c r="K45" s="38">
        <v>44377</v>
      </c>
      <c r="L45" s="39" t="s">
        <v>74</v>
      </c>
      <c r="M45" s="12"/>
      <c r="N45" s="17" t="s">
        <v>58</v>
      </c>
      <c r="O45" s="18">
        <v>560347.75</v>
      </c>
      <c r="P45" s="26">
        <v>560347.75</v>
      </c>
      <c r="Q45" s="38"/>
      <c r="R45" s="39"/>
      <c r="S45" s="12"/>
      <c r="T45" s="17" t="s">
        <v>58</v>
      </c>
      <c r="U45" s="18">
        <v>1216818.29</v>
      </c>
      <c r="V45" s="26">
        <v>1216818.29</v>
      </c>
      <c r="W45" s="38"/>
      <c r="X45" s="39"/>
    </row>
    <row r="46" spans="1:24" s="5" customFormat="1" ht="25.5" x14ac:dyDescent="0.2">
      <c r="A46" s="8"/>
      <c r="B46" s="17" t="s">
        <v>59</v>
      </c>
      <c r="C46" s="18">
        <v>243969.49</v>
      </c>
      <c r="D46" s="25">
        <v>243969.49</v>
      </c>
      <c r="E46" s="38">
        <v>44438</v>
      </c>
      <c r="F46" s="39" t="s">
        <v>78</v>
      </c>
      <c r="G46" s="12"/>
      <c r="H46" s="17" t="s">
        <v>59</v>
      </c>
      <c r="I46" s="22">
        <v>757180.84</v>
      </c>
      <c r="J46" s="26">
        <v>757180.84</v>
      </c>
      <c r="K46" s="38">
        <v>44434</v>
      </c>
      <c r="L46" s="39" t="s">
        <v>75</v>
      </c>
      <c r="M46" s="12"/>
      <c r="N46" s="17" t="s">
        <v>59</v>
      </c>
      <c r="O46" s="18">
        <v>569974.94999999995</v>
      </c>
      <c r="P46" s="26">
        <v>569974.94999999995</v>
      </c>
      <c r="Q46" s="38">
        <v>44449</v>
      </c>
      <c r="R46" s="39" t="s">
        <v>77</v>
      </c>
      <c r="S46" s="12"/>
      <c r="T46" s="17" t="s">
        <v>59</v>
      </c>
      <c r="U46" s="18">
        <v>1231275.71</v>
      </c>
      <c r="V46" s="26">
        <v>1231275.71</v>
      </c>
      <c r="W46" s="38">
        <v>44434</v>
      </c>
      <c r="X46" s="39" t="s">
        <v>76</v>
      </c>
    </row>
    <row r="47" spans="1:24" s="5" customFormat="1" ht="25.5" x14ac:dyDescent="0.2">
      <c r="A47" s="8"/>
      <c r="B47" s="17" t="s">
        <v>60</v>
      </c>
      <c r="C47" s="18">
        <v>245131.28</v>
      </c>
      <c r="D47" s="25">
        <v>245131.28</v>
      </c>
      <c r="E47" s="38">
        <v>44475</v>
      </c>
      <c r="F47" s="39" t="s">
        <v>79</v>
      </c>
      <c r="G47" s="12"/>
      <c r="H47" s="17" t="s">
        <v>60</v>
      </c>
      <c r="I47" s="22">
        <v>755125.48</v>
      </c>
      <c r="J47" s="26">
        <v>755125.48</v>
      </c>
      <c r="K47" s="38">
        <v>44459</v>
      </c>
      <c r="L47" s="39" t="s">
        <v>80</v>
      </c>
      <c r="M47" s="12"/>
      <c r="N47" s="17" t="s">
        <v>60</v>
      </c>
      <c r="O47" s="24">
        <v>564344.56999999995</v>
      </c>
      <c r="P47" s="26">
        <v>564344.56999999995</v>
      </c>
      <c r="Q47" s="38">
        <v>44467</v>
      </c>
      <c r="R47" s="39" t="s">
        <v>83</v>
      </c>
      <c r="S47" s="12"/>
      <c r="T47" s="17" t="s">
        <v>60</v>
      </c>
      <c r="U47" s="18">
        <v>1219054.26</v>
      </c>
      <c r="V47" s="26">
        <v>1219054.26</v>
      </c>
      <c r="W47" s="38">
        <v>44462</v>
      </c>
      <c r="X47" s="39" t="s">
        <v>81</v>
      </c>
    </row>
    <row r="48" spans="1:24" s="5" customFormat="1" ht="25.5" x14ac:dyDescent="0.2">
      <c r="A48" s="8"/>
      <c r="B48" s="17" t="s">
        <v>61</v>
      </c>
      <c r="C48" s="18">
        <v>-124983.99</v>
      </c>
      <c r="D48" s="25"/>
      <c r="E48" s="38"/>
      <c r="F48" s="39"/>
      <c r="G48" s="12"/>
      <c r="H48" s="17" t="s">
        <v>61</v>
      </c>
      <c r="I48" s="22">
        <v>-371970.67</v>
      </c>
      <c r="J48" s="26">
        <v>-371970.67</v>
      </c>
      <c r="K48" s="38">
        <v>44530</v>
      </c>
      <c r="L48" s="39" t="s">
        <v>82</v>
      </c>
      <c r="M48" s="12"/>
      <c r="N48" s="17" t="s">
        <v>61</v>
      </c>
      <c r="O48" s="24">
        <v>-217640.93</v>
      </c>
      <c r="P48" s="26">
        <v>-217640.93</v>
      </c>
      <c r="Q48" s="38">
        <v>44524</v>
      </c>
      <c r="R48" s="39">
        <v>1016211</v>
      </c>
      <c r="S48" s="12"/>
      <c r="T48" s="17" t="s">
        <v>61</v>
      </c>
      <c r="U48" s="24">
        <v>-572661.63</v>
      </c>
      <c r="V48" s="26">
        <v>-572661.63</v>
      </c>
      <c r="W48" s="38">
        <v>44518</v>
      </c>
      <c r="X48" s="39" t="s">
        <v>84</v>
      </c>
    </row>
    <row r="49" spans="1:24" s="5" customFormat="1" ht="25.5" x14ac:dyDescent="0.2">
      <c r="A49" s="8"/>
      <c r="B49" s="17" t="s">
        <v>62</v>
      </c>
      <c r="C49" s="18">
        <v>402527.56</v>
      </c>
      <c r="D49" s="25"/>
      <c r="E49" s="38"/>
      <c r="F49" s="39"/>
      <c r="G49" s="12"/>
      <c r="H49" s="17" t="s">
        <v>62</v>
      </c>
      <c r="I49" s="22">
        <v>1254456.25</v>
      </c>
      <c r="J49" s="26">
        <v>1254456.25</v>
      </c>
      <c r="K49" s="38">
        <v>44530</v>
      </c>
      <c r="L49" s="39" t="s">
        <v>82</v>
      </c>
      <c r="M49" s="12"/>
      <c r="N49" s="17" t="s">
        <v>62</v>
      </c>
      <c r="O49" s="24">
        <v>979304.26</v>
      </c>
      <c r="P49" s="26">
        <v>979304.26</v>
      </c>
      <c r="Q49" s="38">
        <v>44524</v>
      </c>
      <c r="R49" s="39">
        <v>1016211</v>
      </c>
      <c r="S49" s="12"/>
      <c r="T49" s="17" t="s">
        <v>62</v>
      </c>
      <c r="U49" s="24">
        <v>2035207.91</v>
      </c>
      <c r="V49" s="26">
        <v>2035207.91</v>
      </c>
      <c r="W49" s="38">
        <v>44518</v>
      </c>
      <c r="X49" s="39" t="s">
        <v>84</v>
      </c>
    </row>
    <row r="50" spans="1:24" s="5" customFormat="1" ht="25.5" x14ac:dyDescent="0.2">
      <c r="A50" s="8"/>
      <c r="B50" s="17" t="s">
        <v>63</v>
      </c>
      <c r="C50" s="18">
        <v>207849.99</v>
      </c>
      <c r="D50" s="25">
        <v>207849.99</v>
      </c>
      <c r="E50" s="38">
        <v>44572</v>
      </c>
      <c r="F50" s="39" t="s">
        <v>98</v>
      </c>
      <c r="G50" s="12"/>
      <c r="H50" s="17" t="s">
        <v>63</v>
      </c>
      <c r="I50" s="22">
        <v>632060.13</v>
      </c>
      <c r="J50" s="26"/>
      <c r="K50" s="38"/>
      <c r="L50" s="39"/>
      <c r="M50" s="12"/>
      <c r="N50" s="17" t="s">
        <v>63</v>
      </c>
      <c r="O50" s="18">
        <v>495471.75</v>
      </c>
      <c r="P50" s="26">
        <v>495471.75</v>
      </c>
      <c r="Q50" s="38">
        <v>44553</v>
      </c>
      <c r="R50" s="39" t="s">
        <v>99</v>
      </c>
      <c r="S50" s="12"/>
      <c r="T50" s="17" t="s">
        <v>63</v>
      </c>
      <c r="U50" s="18">
        <v>1025088.85</v>
      </c>
      <c r="V50" s="26">
        <v>1025088.85</v>
      </c>
      <c r="W50" s="38">
        <v>44547</v>
      </c>
      <c r="X50" s="39" t="s">
        <v>100</v>
      </c>
    </row>
    <row r="51" spans="1:24" s="5" customFormat="1" ht="26.25" thickBot="1" x14ac:dyDescent="0.25">
      <c r="A51" s="8"/>
      <c r="B51" s="19" t="s">
        <v>64</v>
      </c>
      <c r="C51" s="20">
        <v>210769.64</v>
      </c>
      <c r="D51" s="42"/>
      <c r="E51" s="40"/>
      <c r="F51" s="41"/>
      <c r="G51" s="13"/>
      <c r="H51" s="19" t="s">
        <v>64</v>
      </c>
      <c r="I51" s="20">
        <v>630853.31000000006</v>
      </c>
      <c r="J51" s="42">
        <v>630853.31000000006</v>
      </c>
      <c r="K51" s="40">
        <v>44587</v>
      </c>
      <c r="L51" s="41" t="s">
        <v>101</v>
      </c>
      <c r="M51" s="13"/>
      <c r="N51" s="19" t="s">
        <v>64</v>
      </c>
      <c r="O51" s="20">
        <v>496402.04</v>
      </c>
      <c r="P51" s="42">
        <v>496402.04</v>
      </c>
      <c r="Q51" s="40">
        <v>44588</v>
      </c>
      <c r="R51" s="41" t="s">
        <v>102</v>
      </c>
      <c r="S51" s="13"/>
      <c r="T51" s="19" t="s">
        <v>64</v>
      </c>
      <c r="U51" s="20">
        <v>1024776.56</v>
      </c>
      <c r="V51" s="42">
        <v>1024776.56</v>
      </c>
      <c r="W51" s="40">
        <v>44585</v>
      </c>
      <c r="X51" s="41" t="s">
        <v>103</v>
      </c>
    </row>
    <row r="52" spans="1:24" s="5" customFormat="1" x14ac:dyDescent="0.2">
      <c r="B52" s="31" t="s">
        <v>85</v>
      </c>
      <c r="C52" s="28">
        <v>213199.35</v>
      </c>
      <c r="D52" s="43"/>
      <c r="E52" s="43"/>
      <c r="F52" s="44"/>
      <c r="G52" s="9"/>
      <c r="H52" s="31" t="s">
        <v>85</v>
      </c>
      <c r="I52" s="28">
        <v>627945.59</v>
      </c>
      <c r="J52" s="43"/>
      <c r="K52" s="43"/>
      <c r="L52" s="44"/>
      <c r="M52" s="9"/>
      <c r="N52" s="31" t="s">
        <v>85</v>
      </c>
      <c r="O52" s="28">
        <v>496450.16</v>
      </c>
      <c r="P52" s="43"/>
      <c r="Q52" s="43"/>
      <c r="R52" s="44"/>
      <c r="S52" s="9"/>
      <c r="T52" s="31" t="s">
        <v>85</v>
      </c>
      <c r="U52" s="50">
        <v>1027630.92</v>
      </c>
      <c r="V52" s="43"/>
      <c r="W52" s="43"/>
      <c r="X52" s="44"/>
    </row>
    <row r="53" spans="1:24" x14ac:dyDescent="0.2">
      <c r="B53" s="33" t="s">
        <v>86</v>
      </c>
      <c r="C53" s="49">
        <v>216309.63</v>
      </c>
      <c r="D53" s="45"/>
      <c r="E53" s="45"/>
      <c r="F53" s="46"/>
      <c r="H53" s="33" t="s">
        <v>86</v>
      </c>
      <c r="I53" s="49">
        <v>633395.31000000006</v>
      </c>
      <c r="J53" s="45"/>
      <c r="K53" s="45"/>
      <c r="L53" s="46"/>
      <c r="N53" s="33" t="s">
        <v>86</v>
      </c>
      <c r="O53" s="49">
        <v>500951.63</v>
      </c>
      <c r="P53" s="45"/>
      <c r="Q53" s="45"/>
      <c r="R53" s="46"/>
      <c r="T53" s="33" t="s">
        <v>86</v>
      </c>
      <c r="U53" s="49">
        <v>1033626.03</v>
      </c>
      <c r="V53" s="45"/>
      <c r="W53" s="45"/>
      <c r="X53" s="46"/>
    </row>
    <row r="54" spans="1:24" x14ac:dyDescent="0.2">
      <c r="B54" s="33" t="s">
        <v>87</v>
      </c>
      <c r="C54" s="49">
        <v>5252.09</v>
      </c>
      <c r="D54" s="45"/>
      <c r="E54" s="45"/>
      <c r="F54" s="46"/>
      <c r="H54" s="33" t="s">
        <v>87</v>
      </c>
      <c r="I54" s="49">
        <v>11894.32</v>
      </c>
      <c r="J54" s="45"/>
      <c r="K54" s="45"/>
      <c r="L54" s="46"/>
      <c r="N54" s="33" t="s">
        <v>87</v>
      </c>
      <c r="O54" s="49">
        <v>10384.25</v>
      </c>
      <c r="P54" s="45"/>
      <c r="Q54" s="45"/>
      <c r="R54" s="46"/>
      <c r="T54" s="33" t="s">
        <v>87</v>
      </c>
      <c r="U54" s="49">
        <v>19534.05</v>
      </c>
      <c r="V54" s="45"/>
      <c r="W54" s="45"/>
      <c r="X54" s="46"/>
    </row>
    <row r="55" spans="1:24" x14ac:dyDescent="0.2">
      <c r="B55" s="33" t="s">
        <v>88</v>
      </c>
      <c r="C55" s="49">
        <v>434745.53</v>
      </c>
      <c r="D55" s="45"/>
      <c r="E55" s="45"/>
      <c r="F55" s="46"/>
      <c r="H55" s="33" t="s">
        <v>88</v>
      </c>
      <c r="I55" s="49">
        <v>1265038.0900000001</v>
      </c>
      <c r="J55" s="45"/>
      <c r="K55" s="45"/>
      <c r="L55" s="46"/>
      <c r="N55" s="33" t="s">
        <v>88</v>
      </c>
      <c r="O55" s="49">
        <v>996700.41</v>
      </c>
      <c r="P55" s="45"/>
      <c r="Q55" s="45"/>
      <c r="R55" s="46"/>
      <c r="T55" s="33" t="s">
        <v>88</v>
      </c>
      <c r="U55" s="49">
        <v>2063745.32</v>
      </c>
      <c r="V55" s="45"/>
      <c r="W55" s="45"/>
      <c r="X55" s="46"/>
    </row>
    <row r="56" spans="1:24" x14ac:dyDescent="0.2">
      <c r="B56" s="33" t="s">
        <v>89</v>
      </c>
      <c r="C56" s="49">
        <v>223548.31</v>
      </c>
      <c r="D56" s="45"/>
      <c r="E56" s="45"/>
      <c r="F56" s="46"/>
      <c r="H56" s="33" t="s">
        <v>89</v>
      </c>
      <c r="I56" s="49">
        <v>634883.64</v>
      </c>
      <c r="J56" s="45"/>
      <c r="K56" s="45"/>
      <c r="L56" s="46"/>
      <c r="N56" s="33" t="s">
        <v>89</v>
      </c>
      <c r="O56" s="49">
        <v>500880.03</v>
      </c>
      <c r="P56" s="45"/>
      <c r="Q56" s="45"/>
      <c r="R56" s="46"/>
      <c r="T56" s="33" t="s">
        <v>89</v>
      </c>
      <c r="U56" s="49">
        <v>1039610.19</v>
      </c>
      <c r="V56" s="45"/>
      <c r="W56" s="45"/>
      <c r="X56" s="46"/>
    </row>
    <row r="57" spans="1:24" x14ac:dyDescent="0.2">
      <c r="B57" s="33" t="s">
        <v>90</v>
      </c>
      <c r="C57" s="49">
        <v>0</v>
      </c>
      <c r="D57" s="45"/>
      <c r="E57" s="45"/>
      <c r="F57" s="46"/>
      <c r="H57" s="33" t="s">
        <v>90</v>
      </c>
      <c r="I57" s="49">
        <v>0</v>
      </c>
      <c r="J57" s="45"/>
      <c r="K57" s="45"/>
      <c r="L57" s="46"/>
      <c r="N57" s="33" t="s">
        <v>90</v>
      </c>
      <c r="O57" s="49">
        <v>0</v>
      </c>
      <c r="P57" s="45"/>
      <c r="Q57" s="45"/>
      <c r="R57" s="46"/>
      <c r="T57" s="33" t="s">
        <v>90</v>
      </c>
      <c r="U57" s="49">
        <v>0</v>
      </c>
      <c r="V57" s="45"/>
      <c r="W57" s="45"/>
      <c r="X57" s="46"/>
    </row>
    <row r="58" spans="1:24" x14ac:dyDescent="0.2">
      <c r="B58" s="33" t="s">
        <v>91</v>
      </c>
      <c r="C58" s="49">
        <v>0</v>
      </c>
      <c r="D58" s="45"/>
      <c r="E58" s="45"/>
      <c r="F58" s="46"/>
      <c r="H58" s="33" t="s">
        <v>91</v>
      </c>
      <c r="I58" s="49">
        <v>0</v>
      </c>
      <c r="J58" s="45"/>
      <c r="K58" s="45"/>
      <c r="L58" s="46"/>
      <c r="N58" s="33" t="s">
        <v>91</v>
      </c>
      <c r="O58" s="49">
        <v>0</v>
      </c>
      <c r="P58" s="45"/>
      <c r="Q58" s="45"/>
      <c r="R58" s="46"/>
      <c r="T58" s="33" t="s">
        <v>91</v>
      </c>
      <c r="U58" s="49">
        <v>0</v>
      </c>
      <c r="V58" s="45"/>
      <c r="W58" s="45"/>
      <c r="X58" s="46"/>
    </row>
    <row r="59" spans="1:24" x14ac:dyDescent="0.2">
      <c r="B59" s="33" t="s">
        <v>92</v>
      </c>
      <c r="C59" s="49">
        <v>0</v>
      </c>
      <c r="D59" s="45"/>
      <c r="E59" s="45"/>
      <c r="F59" s="46"/>
      <c r="H59" s="33" t="s">
        <v>92</v>
      </c>
      <c r="I59" s="49">
        <v>0</v>
      </c>
      <c r="J59" s="45"/>
      <c r="K59" s="45"/>
      <c r="L59" s="46"/>
      <c r="N59" s="33" t="s">
        <v>92</v>
      </c>
      <c r="O59" s="49">
        <v>0</v>
      </c>
      <c r="P59" s="45"/>
      <c r="Q59" s="45"/>
      <c r="R59" s="46"/>
      <c r="T59" s="33" t="s">
        <v>92</v>
      </c>
      <c r="U59" s="49">
        <v>0</v>
      </c>
      <c r="V59" s="45"/>
      <c r="W59" s="45"/>
      <c r="X59" s="46"/>
    </row>
    <row r="60" spans="1:24" x14ac:dyDescent="0.2">
      <c r="B60" s="33" t="s">
        <v>93</v>
      </c>
      <c r="C60" s="49">
        <v>0</v>
      </c>
      <c r="D60" s="45"/>
      <c r="E60" s="45"/>
      <c r="F60" s="46"/>
      <c r="H60" s="33" t="s">
        <v>93</v>
      </c>
      <c r="I60" s="49">
        <v>0</v>
      </c>
      <c r="J60" s="45"/>
      <c r="K60" s="45"/>
      <c r="L60" s="46"/>
      <c r="N60" s="33" t="s">
        <v>93</v>
      </c>
      <c r="O60" s="49">
        <v>0</v>
      </c>
      <c r="P60" s="45"/>
      <c r="Q60" s="45"/>
      <c r="R60" s="46"/>
      <c r="T60" s="33" t="s">
        <v>93</v>
      </c>
      <c r="U60" s="49">
        <v>0</v>
      </c>
      <c r="V60" s="45"/>
      <c r="W60" s="45"/>
      <c r="X60" s="46"/>
    </row>
    <row r="61" spans="1:24" x14ac:dyDescent="0.2">
      <c r="B61" s="33" t="s">
        <v>94</v>
      </c>
      <c r="C61" s="49">
        <v>0</v>
      </c>
      <c r="D61" s="45"/>
      <c r="E61" s="45"/>
      <c r="F61" s="46"/>
      <c r="H61" s="33" t="s">
        <v>94</v>
      </c>
      <c r="I61" s="49">
        <v>0</v>
      </c>
      <c r="J61" s="45"/>
      <c r="K61" s="45"/>
      <c r="L61" s="46"/>
      <c r="N61" s="33" t="s">
        <v>94</v>
      </c>
      <c r="O61" s="49">
        <v>0</v>
      </c>
      <c r="P61" s="45"/>
      <c r="Q61" s="45"/>
      <c r="R61" s="46"/>
      <c r="T61" s="33" t="s">
        <v>94</v>
      </c>
      <c r="U61" s="49">
        <v>0</v>
      </c>
      <c r="V61" s="45"/>
      <c r="W61" s="45"/>
      <c r="X61" s="46"/>
    </row>
    <row r="62" spans="1:24" x14ac:dyDescent="0.2">
      <c r="B62" s="33" t="s">
        <v>95</v>
      </c>
      <c r="C62" s="49">
        <v>0</v>
      </c>
      <c r="D62" s="45"/>
      <c r="E62" s="45"/>
      <c r="F62" s="46"/>
      <c r="H62" s="33" t="s">
        <v>95</v>
      </c>
      <c r="I62" s="49">
        <v>0</v>
      </c>
      <c r="J62" s="45"/>
      <c r="K62" s="45"/>
      <c r="L62" s="46"/>
      <c r="N62" s="33" t="s">
        <v>95</v>
      </c>
      <c r="O62" s="49">
        <v>0</v>
      </c>
      <c r="P62" s="45"/>
      <c r="Q62" s="45"/>
      <c r="R62" s="46"/>
      <c r="T62" s="33" t="s">
        <v>95</v>
      </c>
      <c r="U62" s="49">
        <v>0</v>
      </c>
      <c r="V62" s="45"/>
      <c r="W62" s="45"/>
      <c r="X62" s="46"/>
    </row>
    <row r="63" spans="1:24" ht="13.5" thickBot="1" x14ac:dyDescent="0.25">
      <c r="B63" s="35" t="s">
        <v>96</v>
      </c>
      <c r="C63" s="51">
        <v>0</v>
      </c>
      <c r="D63" s="47"/>
      <c r="E63" s="47"/>
      <c r="F63" s="48"/>
      <c r="H63" s="35" t="s">
        <v>96</v>
      </c>
      <c r="I63" s="51">
        <v>0</v>
      </c>
      <c r="J63" s="47"/>
      <c r="K63" s="47"/>
      <c r="L63" s="48"/>
      <c r="N63" s="35" t="s">
        <v>96</v>
      </c>
      <c r="O63" s="51">
        <v>0</v>
      </c>
      <c r="P63" s="47"/>
      <c r="Q63" s="47"/>
      <c r="R63" s="48"/>
      <c r="T63" s="35" t="s">
        <v>96</v>
      </c>
      <c r="U63" s="51">
        <v>0</v>
      </c>
      <c r="V63" s="47"/>
      <c r="W63" s="47"/>
      <c r="X63" s="48"/>
    </row>
  </sheetData>
  <sheetProtection algorithmName="SHA-512" hashValue="57xJQmOxlgKDM4FRi68cvCYRcj8Z7gMntt6BsuqbCLFpAUHhuMqnyPH0Bs8DFTrSIByUUSH/V1EGg9TD9hgyKA==" saltValue="zURrSTk8R+gOJb1IXtmexA==" spinCount="100000" sheet="1" objects="1" scenarios="1"/>
  <mergeCells count="4">
    <mergeCell ref="B2:F2"/>
    <mergeCell ref="H2:L2"/>
    <mergeCell ref="N2:R2"/>
    <mergeCell ref="T2:X2"/>
  </mergeCells>
  <conditionalFormatting sqref="D4:D100">
    <cfRule type="cellIs" dxfId="3" priority="19" operator="notEqual">
      <formula>C4</formula>
    </cfRule>
  </conditionalFormatting>
  <conditionalFormatting sqref="J4:J100">
    <cfRule type="cellIs" dxfId="2" priority="12" operator="notEqual">
      <formula>I4</formula>
    </cfRule>
  </conditionalFormatting>
  <conditionalFormatting sqref="V4:V100">
    <cfRule type="cellIs" dxfId="1" priority="8" operator="notEqual">
      <formula>U4</formula>
    </cfRule>
  </conditionalFormatting>
  <conditionalFormatting sqref="P39:P100">
    <cfRule type="cellIs" dxfId="0" priority="2" operator="notEqual">
      <formula>O39</formula>
    </cfRule>
  </conditionalFormatting>
  <pageMargins left="0.2" right="0.2" top="0.5" bottom="0.5" header="0.3" footer="0.3"/>
  <pageSetup scale="53" fitToHeight="0" orientation="landscape" r:id="rId1"/>
  <headerFooter>
    <oddHeader>&amp;CUUMG Directed Payments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24938-4938-4C0D-A757-75ADC0A8E95B}"/>
</file>

<file path=customXml/itemProps2.xml><?xml version="1.0" encoding="utf-8"?>
<ds:datastoreItem xmlns:ds="http://schemas.openxmlformats.org/officeDocument/2006/customXml" ds:itemID="{02A1796C-26C8-4698-B085-F76B1DCCCDCD}"/>
</file>

<file path=customXml/itemProps3.xml><?xml version="1.0" encoding="utf-8"?>
<ds:datastoreItem xmlns:ds="http://schemas.openxmlformats.org/officeDocument/2006/customXml" ds:itemID="{D2EBBC39-9699-478A-A5D9-D8CE61C84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ACO Pmts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2022-06-06T20:35:47Z</cp:lastPrinted>
  <dcterms:created xsi:type="dcterms:W3CDTF">2017-03-22T18:47:52Z</dcterms:created>
  <dcterms:modified xsi:type="dcterms:W3CDTF">2022-06-06T20:36:02Z</dcterms:modified>
</cp:coreProperties>
</file>